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pedchenko\Desktop\"/>
    </mc:Choice>
  </mc:AlternateContent>
  <xr:revisionPtr revIDLastSave="0" documentId="8_{F0230A0B-3AFD-4CB7-92BE-737DBB42A1F5}" xr6:coauthVersionLast="47" xr6:coauthVersionMax="47" xr10:uidLastSave="{00000000-0000-0000-0000-000000000000}"/>
  <bookViews>
    <workbookView xWindow="28680" yWindow="-120" windowWidth="29040" windowHeight="16440" activeTab="3" xr2:uid="{39F0C077-1A84-4FBC-82DC-4493B51E6EB5}"/>
  </bookViews>
  <sheets>
    <sheet name="сентябрь 2012" sheetId="1" r:id="rId1"/>
    <sheet name="октябрь 2012" sheetId="2" r:id="rId2"/>
    <sheet name="ноябрь 2012" sheetId="3" r:id="rId3"/>
    <sheet name="декабрь 2012" sheetId="4" r:id="rId4"/>
  </sheets>
  <definedNames>
    <definedName name="_xlnm.Print_Area" localSheetId="3">'декабрь 2012'!$A$1:$U$43</definedName>
    <definedName name="_xlnm.Print_Area" localSheetId="1">'октябрь 2012'!$A$1:$U$43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3" i="4" l="1"/>
  <c r="S33" i="4"/>
  <c r="R33" i="4"/>
  <c r="Q33" i="4"/>
  <c r="U33" i="4" s="1"/>
  <c r="R32" i="4"/>
  <c r="Q32" i="4"/>
  <c r="M32" i="4"/>
  <c r="L32" i="4"/>
  <c r="T31" i="4"/>
  <c r="S31" i="4"/>
  <c r="R31" i="4"/>
  <c r="Q31" i="4"/>
  <c r="P31" i="4"/>
  <c r="U30" i="4"/>
  <c r="T30" i="4"/>
  <c r="S30" i="4"/>
  <c r="R30" i="4"/>
  <c r="Q30" i="4"/>
  <c r="P30" i="4"/>
  <c r="T29" i="4"/>
  <c r="S29" i="4"/>
  <c r="R29" i="4"/>
  <c r="Q29" i="4"/>
  <c r="P29" i="4"/>
  <c r="R28" i="4"/>
  <c r="Q28" i="4"/>
  <c r="O28" i="4"/>
  <c r="T28" i="4" s="1"/>
  <c r="N28" i="4"/>
  <c r="S28" i="4" s="1"/>
  <c r="T27" i="4"/>
  <c r="S27" i="4"/>
  <c r="R27" i="4"/>
  <c r="Q27" i="4"/>
  <c r="P27" i="4"/>
  <c r="T26" i="4"/>
  <c r="S26" i="4"/>
  <c r="R26" i="4"/>
  <c r="Q26" i="4"/>
  <c r="U26" i="4" s="1"/>
  <c r="P26" i="4"/>
  <c r="T25" i="4"/>
  <c r="S25" i="4"/>
  <c r="R25" i="4"/>
  <c r="Q25" i="4"/>
  <c r="P25" i="4"/>
  <c r="T24" i="4"/>
  <c r="S24" i="4"/>
  <c r="R24" i="4"/>
  <c r="Q24" i="4"/>
  <c r="U24" i="4" s="1"/>
  <c r="P24" i="4"/>
  <c r="T23" i="4"/>
  <c r="S23" i="4"/>
  <c r="R23" i="4"/>
  <c r="Q23" i="4"/>
  <c r="P23" i="4"/>
  <c r="T22" i="4"/>
  <c r="S22" i="4"/>
  <c r="R22" i="4"/>
  <c r="Q22" i="4"/>
  <c r="U22" i="4" s="1"/>
  <c r="P22" i="4"/>
  <c r="T21" i="4"/>
  <c r="S21" i="4"/>
  <c r="R21" i="4"/>
  <c r="Q21" i="4"/>
  <c r="P21" i="4"/>
  <c r="T20" i="4"/>
  <c r="S20" i="4"/>
  <c r="R20" i="4"/>
  <c r="Q20" i="4"/>
  <c r="U20" i="4" s="1"/>
  <c r="P20" i="4"/>
  <c r="T19" i="4"/>
  <c r="S19" i="4"/>
  <c r="R19" i="4"/>
  <c r="Q19" i="4"/>
  <c r="P19" i="4"/>
  <c r="T18" i="4"/>
  <c r="S18" i="4"/>
  <c r="R18" i="4"/>
  <c r="Q18" i="4"/>
  <c r="U18" i="4" s="1"/>
  <c r="P18" i="4"/>
  <c r="T17" i="4"/>
  <c r="S17" i="4"/>
  <c r="R17" i="4"/>
  <c r="Q17" i="4"/>
  <c r="P17" i="4"/>
  <c r="T16" i="4"/>
  <c r="S16" i="4"/>
  <c r="R16" i="4"/>
  <c r="Q16" i="4"/>
  <c r="U16" i="4" s="1"/>
  <c r="P16" i="4"/>
  <c r="T15" i="4"/>
  <c r="S15" i="4"/>
  <c r="R15" i="4"/>
  <c r="Q15" i="4"/>
  <c r="P15" i="4"/>
  <c r="T14" i="4"/>
  <c r="S14" i="4"/>
  <c r="R14" i="4"/>
  <c r="Q14" i="4"/>
  <c r="U14" i="4" s="1"/>
  <c r="P14" i="4"/>
  <c r="T13" i="4"/>
  <c r="S13" i="4"/>
  <c r="R13" i="4"/>
  <c r="Q13" i="4"/>
  <c r="P13" i="4"/>
  <c r="T12" i="4"/>
  <c r="S12" i="4"/>
  <c r="R12" i="4"/>
  <c r="Q12" i="4"/>
  <c r="U12" i="4" s="1"/>
  <c r="P12" i="4"/>
  <c r="T11" i="4"/>
  <c r="S11" i="4"/>
  <c r="R11" i="4"/>
  <c r="Q11" i="4"/>
  <c r="P11" i="4"/>
  <c r="T10" i="4"/>
  <c r="S10" i="4"/>
  <c r="R10" i="4"/>
  <c r="Q10" i="4"/>
  <c r="U10" i="4" s="1"/>
  <c r="P10" i="4"/>
  <c r="T9" i="4"/>
  <c r="S9" i="4"/>
  <c r="R9" i="4"/>
  <c r="Q9" i="4"/>
  <c r="P9" i="4"/>
  <c r="T8" i="4"/>
  <c r="S8" i="4"/>
  <c r="R8" i="4"/>
  <c r="Q8" i="4"/>
  <c r="U8" i="4" s="1"/>
  <c r="P8" i="4"/>
  <c r="T33" i="3"/>
  <c r="S33" i="3"/>
  <c r="R33" i="3"/>
  <c r="Q33" i="3"/>
  <c r="U33" i="3" s="1"/>
  <c r="U32" i="3"/>
  <c r="T32" i="3"/>
  <c r="O32" i="3"/>
  <c r="N32" i="3"/>
  <c r="S32" i="3" s="1"/>
  <c r="M32" i="3"/>
  <c r="R32" i="3" s="1"/>
  <c r="L32" i="3"/>
  <c r="Q32" i="3" s="1"/>
  <c r="T31" i="3"/>
  <c r="J31" i="3" s="1"/>
  <c r="S31" i="3"/>
  <c r="R31" i="3"/>
  <c r="H31" i="3" s="1"/>
  <c r="Q31" i="3"/>
  <c r="P31" i="3"/>
  <c r="T30" i="3"/>
  <c r="S30" i="3"/>
  <c r="R30" i="3"/>
  <c r="Q30" i="3"/>
  <c r="P30" i="3"/>
  <c r="T28" i="3"/>
  <c r="S28" i="3"/>
  <c r="R28" i="3"/>
  <c r="Q28" i="3"/>
  <c r="G28" i="3" s="1"/>
  <c r="P28" i="3"/>
  <c r="T27" i="3"/>
  <c r="S27" i="3"/>
  <c r="R27" i="3"/>
  <c r="Q27" i="3"/>
  <c r="P27" i="3"/>
  <c r="T26" i="3"/>
  <c r="J26" i="3" s="1"/>
  <c r="S26" i="3"/>
  <c r="R26" i="3"/>
  <c r="Q26" i="3"/>
  <c r="P26" i="3"/>
  <c r="T25" i="3"/>
  <c r="S25" i="3"/>
  <c r="R25" i="3"/>
  <c r="Q25" i="3"/>
  <c r="G25" i="3" s="1"/>
  <c r="P25" i="3"/>
  <c r="I25" i="3"/>
  <c r="H25" i="3"/>
  <c r="T24" i="3"/>
  <c r="J24" i="3" s="1"/>
  <c r="S24" i="3"/>
  <c r="R24" i="3"/>
  <c r="Q24" i="3"/>
  <c r="P24" i="3"/>
  <c r="U23" i="3"/>
  <c r="T23" i="3"/>
  <c r="S23" i="3"/>
  <c r="R23" i="3"/>
  <c r="Q23" i="3"/>
  <c r="P23" i="3"/>
  <c r="T22" i="3"/>
  <c r="S22" i="3"/>
  <c r="R22" i="3"/>
  <c r="Q22" i="3"/>
  <c r="G22" i="3" s="1"/>
  <c r="P22" i="3"/>
  <c r="T21" i="3"/>
  <c r="J21" i="3" s="1"/>
  <c r="S21" i="3"/>
  <c r="R21" i="3"/>
  <c r="H21" i="3" s="1"/>
  <c r="Q21" i="3"/>
  <c r="P21" i="3"/>
  <c r="T20" i="3"/>
  <c r="S20" i="3"/>
  <c r="R20" i="3"/>
  <c r="Q20" i="3"/>
  <c r="P20" i="3"/>
  <c r="T19" i="3"/>
  <c r="S19" i="3"/>
  <c r="R19" i="3"/>
  <c r="Q19" i="3"/>
  <c r="G19" i="3" s="1"/>
  <c r="P19" i="3"/>
  <c r="T18" i="3"/>
  <c r="J18" i="3" s="1"/>
  <c r="S18" i="3"/>
  <c r="I18" i="3" s="1"/>
  <c r="R18" i="3"/>
  <c r="H18" i="3" s="1"/>
  <c r="Q18" i="3"/>
  <c r="P18" i="3"/>
  <c r="T17" i="3"/>
  <c r="J17" i="3" s="1"/>
  <c r="S17" i="3"/>
  <c r="R17" i="3"/>
  <c r="Q17" i="3"/>
  <c r="P17" i="3"/>
  <c r="T16" i="3"/>
  <c r="S16" i="3"/>
  <c r="R16" i="3"/>
  <c r="Q16" i="3"/>
  <c r="G16" i="3" s="1"/>
  <c r="P16" i="3"/>
  <c r="I16" i="3"/>
  <c r="H16" i="3"/>
  <c r="T15" i="3"/>
  <c r="J15" i="3" s="1"/>
  <c r="S15" i="3"/>
  <c r="R15" i="3"/>
  <c r="H15" i="3" s="1"/>
  <c r="Q15" i="3"/>
  <c r="P15" i="3"/>
  <c r="T14" i="3"/>
  <c r="J14" i="3" s="1"/>
  <c r="S14" i="3"/>
  <c r="R14" i="3"/>
  <c r="Q14" i="3"/>
  <c r="P14" i="3"/>
  <c r="T13" i="3"/>
  <c r="S13" i="3"/>
  <c r="R13" i="3"/>
  <c r="Q13" i="3"/>
  <c r="G13" i="3" s="1"/>
  <c r="P13" i="3"/>
  <c r="I13" i="3"/>
  <c r="T12" i="3"/>
  <c r="J12" i="3" s="1"/>
  <c r="S12" i="3"/>
  <c r="I12" i="3" s="1"/>
  <c r="R12" i="3"/>
  <c r="H12" i="3" s="1"/>
  <c r="Q12" i="3"/>
  <c r="P12" i="3"/>
  <c r="T11" i="3"/>
  <c r="J11" i="3" s="1"/>
  <c r="S11" i="3"/>
  <c r="R11" i="3"/>
  <c r="Q11" i="3"/>
  <c r="P11" i="3"/>
  <c r="T10" i="3"/>
  <c r="S10" i="3"/>
  <c r="R10" i="3"/>
  <c r="Q10" i="3"/>
  <c r="G10" i="3" s="1"/>
  <c r="P10" i="3"/>
  <c r="I10" i="3"/>
  <c r="T9" i="3"/>
  <c r="J9" i="3" s="1"/>
  <c r="S9" i="3"/>
  <c r="I9" i="3" s="1"/>
  <c r="R9" i="3"/>
  <c r="H9" i="3" s="1"/>
  <c r="Q9" i="3"/>
  <c r="P9" i="3"/>
  <c r="T8" i="3"/>
  <c r="J8" i="3" s="1"/>
  <c r="S8" i="3"/>
  <c r="R8" i="3"/>
  <c r="Q8" i="3"/>
  <c r="P8" i="3"/>
  <c r="O32" i="2"/>
  <c r="T32" i="2" s="1"/>
  <c r="N32" i="2"/>
  <c r="S32" i="2" s="1"/>
  <c r="M32" i="2"/>
  <c r="R32" i="2" s="1"/>
  <c r="L32" i="2"/>
  <c r="T31" i="2"/>
  <c r="U31" i="2" s="1"/>
  <c r="S31" i="2"/>
  <c r="R31" i="2"/>
  <c r="Q31" i="2"/>
  <c r="P31" i="2"/>
  <c r="T30" i="2"/>
  <c r="S30" i="2"/>
  <c r="R30" i="2"/>
  <c r="Q30" i="2"/>
  <c r="P30" i="2"/>
  <c r="T28" i="2"/>
  <c r="S28" i="2"/>
  <c r="R28" i="2"/>
  <c r="Q28" i="2"/>
  <c r="P28" i="2"/>
  <c r="U27" i="2"/>
  <c r="T27" i="2"/>
  <c r="S27" i="2"/>
  <c r="R27" i="2"/>
  <c r="Q27" i="2"/>
  <c r="P27" i="2"/>
  <c r="T26" i="2"/>
  <c r="S26" i="2"/>
  <c r="R26" i="2"/>
  <c r="Q26" i="2"/>
  <c r="P26" i="2"/>
  <c r="T25" i="2"/>
  <c r="S25" i="2"/>
  <c r="R25" i="2"/>
  <c r="Q25" i="2"/>
  <c r="P25" i="2"/>
  <c r="U22" i="2"/>
  <c r="T22" i="2"/>
  <c r="S22" i="2"/>
  <c r="R22" i="2"/>
  <c r="Q22" i="2"/>
  <c r="P22" i="2"/>
  <c r="T20" i="2"/>
  <c r="S20" i="2"/>
  <c r="R20" i="2"/>
  <c r="Q20" i="2"/>
  <c r="P20" i="2"/>
  <c r="T18" i="2"/>
  <c r="S18" i="2"/>
  <c r="R18" i="2"/>
  <c r="Q18" i="2"/>
  <c r="P18" i="2"/>
  <c r="U16" i="2"/>
  <c r="T16" i="2"/>
  <c r="S16" i="2"/>
  <c r="R16" i="2"/>
  <c r="Q16" i="2"/>
  <c r="P16" i="2"/>
  <c r="T15" i="2"/>
  <c r="S15" i="2"/>
  <c r="R15" i="2"/>
  <c r="Q15" i="2"/>
  <c r="P15" i="2"/>
  <c r="T14" i="2"/>
  <c r="S14" i="2"/>
  <c r="R14" i="2"/>
  <c r="Q14" i="2"/>
  <c r="P14" i="2"/>
  <c r="T13" i="2"/>
  <c r="S13" i="2"/>
  <c r="R13" i="2"/>
  <c r="Q13" i="2"/>
  <c r="P13" i="2"/>
  <c r="T11" i="2"/>
  <c r="S11" i="2"/>
  <c r="R11" i="2"/>
  <c r="Q11" i="2"/>
  <c r="P11" i="2"/>
  <c r="T10" i="2"/>
  <c r="S10" i="2"/>
  <c r="R10" i="2"/>
  <c r="Q10" i="2"/>
  <c r="P10" i="2"/>
  <c r="T9" i="2"/>
  <c r="U9" i="2" s="1"/>
  <c r="S9" i="2"/>
  <c r="R9" i="2"/>
  <c r="Q9" i="2"/>
  <c r="P9" i="2"/>
  <c r="O14" i="1"/>
  <c r="N14" i="1"/>
  <c r="M14" i="1"/>
  <c r="L14" i="1"/>
  <c r="Q14" i="1" s="1"/>
  <c r="T13" i="1"/>
  <c r="U13" i="1" s="1"/>
  <c r="S13" i="1"/>
  <c r="R13" i="1"/>
  <c r="Q13" i="1"/>
  <c r="P13" i="1"/>
  <c r="T12" i="1"/>
  <c r="S12" i="1"/>
  <c r="R12" i="1"/>
  <c r="Q12" i="1"/>
  <c r="P12" i="1"/>
  <c r="T11" i="1"/>
  <c r="S11" i="1"/>
  <c r="R11" i="1"/>
  <c r="Q11" i="1"/>
  <c r="P11" i="1"/>
  <c r="T10" i="1"/>
  <c r="S10" i="1"/>
  <c r="R10" i="1"/>
  <c r="Q10" i="1"/>
  <c r="U10" i="1" s="1"/>
  <c r="P10" i="1"/>
  <c r="T9" i="1"/>
  <c r="S9" i="1"/>
  <c r="R9" i="1"/>
  <c r="Q9" i="1"/>
  <c r="P9" i="1"/>
  <c r="T8" i="1"/>
  <c r="T14" i="1" s="1"/>
  <c r="S8" i="1"/>
  <c r="S14" i="1" s="1"/>
  <c r="R8" i="1"/>
  <c r="Q8" i="1"/>
  <c r="U8" i="1" s="1"/>
  <c r="P8" i="1"/>
  <c r="U19" i="4" l="1"/>
  <c r="I30" i="3"/>
  <c r="I26" i="3"/>
  <c r="I23" i="3"/>
  <c r="I20" i="3"/>
  <c r="I17" i="3"/>
  <c r="I14" i="3"/>
  <c r="I11" i="3"/>
  <c r="I8" i="3"/>
  <c r="H30" i="3"/>
  <c r="H26" i="3"/>
  <c r="H23" i="3"/>
  <c r="H20" i="3"/>
  <c r="H17" i="3"/>
  <c r="H14" i="3"/>
  <c r="H11" i="3"/>
  <c r="H8" i="3"/>
  <c r="H32" i="3" s="1"/>
  <c r="G30" i="3"/>
  <c r="G26" i="3"/>
  <c r="G23" i="3"/>
  <c r="G20" i="3"/>
  <c r="G17" i="3"/>
  <c r="G14" i="3"/>
  <c r="G11" i="3"/>
  <c r="G8" i="3"/>
  <c r="J28" i="3"/>
  <c r="J25" i="3"/>
  <c r="J22" i="3"/>
  <c r="J19" i="3"/>
  <c r="J32" i="3" s="1"/>
  <c r="J16" i="3"/>
  <c r="J13" i="3"/>
  <c r="J10" i="3"/>
  <c r="G21" i="3"/>
  <c r="U21" i="3"/>
  <c r="K21" i="3" s="1"/>
  <c r="J9" i="2"/>
  <c r="U10" i="2"/>
  <c r="K10" i="2" s="1"/>
  <c r="J16" i="2"/>
  <c r="F30" i="2"/>
  <c r="U8" i="3"/>
  <c r="K8" i="3" s="1"/>
  <c r="U17" i="3"/>
  <c r="K17" i="3" s="1"/>
  <c r="I21" i="3"/>
  <c r="U26" i="3"/>
  <c r="K26" i="3" s="1"/>
  <c r="I31" i="3"/>
  <c r="U9" i="4"/>
  <c r="U21" i="4"/>
  <c r="G30" i="2"/>
  <c r="Q32" i="2"/>
  <c r="U32" i="2" s="1"/>
  <c r="K31" i="2" s="1"/>
  <c r="P32" i="2"/>
  <c r="F18" i="3"/>
  <c r="G31" i="3"/>
  <c r="U31" i="3"/>
  <c r="K31" i="3" s="1"/>
  <c r="F15" i="2"/>
  <c r="G20" i="2"/>
  <c r="J22" i="2"/>
  <c r="F26" i="2"/>
  <c r="J27" i="2"/>
  <c r="G9" i="3"/>
  <c r="U9" i="3"/>
  <c r="K9" i="3" s="1"/>
  <c r="H13" i="3"/>
  <c r="G18" i="3"/>
  <c r="U18" i="3"/>
  <c r="K18" i="3" s="1"/>
  <c r="H22" i="3"/>
  <c r="G27" i="3"/>
  <c r="U27" i="3"/>
  <c r="K27" i="3" s="1"/>
  <c r="U11" i="4"/>
  <c r="U23" i="4"/>
  <c r="G12" i="3"/>
  <c r="U12" i="3"/>
  <c r="K12" i="3" s="1"/>
  <c r="J31" i="2"/>
  <c r="J10" i="2"/>
  <c r="G14" i="2"/>
  <c r="U14" i="2"/>
  <c r="K14" i="2" s="1"/>
  <c r="K22" i="2"/>
  <c r="G26" i="2"/>
  <c r="K27" i="2"/>
  <c r="I22" i="3"/>
  <c r="J23" i="3"/>
  <c r="H27" i="3"/>
  <c r="H14" i="2"/>
  <c r="F18" i="2"/>
  <c r="U14" i="3"/>
  <c r="K14" i="3" s="1"/>
  <c r="K23" i="3"/>
  <c r="I27" i="3"/>
  <c r="U13" i="4"/>
  <c r="U25" i="4"/>
  <c r="U28" i="4"/>
  <c r="P14" i="1"/>
  <c r="F11" i="1" s="1"/>
  <c r="I14" i="2"/>
  <c r="G18" i="2"/>
  <c r="U18" i="2"/>
  <c r="K18" i="2" s="1"/>
  <c r="F28" i="2"/>
  <c r="J27" i="3"/>
  <c r="G11" i="2"/>
  <c r="U9" i="1"/>
  <c r="R14" i="1"/>
  <c r="J14" i="2"/>
  <c r="H18" i="2"/>
  <c r="F25" i="2"/>
  <c r="G28" i="2"/>
  <c r="U28" i="2"/>
  <c r="K28" i="2" s="1"/>
  <c r="H10" i="3"/>
  <c r="G15" i="3"/>
  <c r="U15" i="3"/>
  <c r="K15" i="3" s="1"/>
  <c r="H19" i="3"/>
  <c r="G24" i="3"/>
  <c r="U24" i="3"/>
  <c r="K24" i="3" s="1"/>
  <c r="H28" i="3"/>
  <c r="U15" i="4"/>
  <c r="U27" i="4"/>
  <c r="J13" i="2"/>
  <c r="I18" i="2"/>
  <c r="G25" i="2"/>
  <c r="U25" i="2"/>
  <c r="K25" i="2" s="1"/>
  <c r="H28" i="2"/>
  <c r="I19" i="3"/>
  <c r="J20" i="3"/>
  <c r="H24" i="3"/>
  <c r="I28" i="3"/>
  <c r="J30" i="3"/>
  <c r="U13" i="2"/>
  <c r="K13" i="2" s="1"/>
  <c r="U11" i="1"/>
  <c r="U12" i="1"/>
  <c r="J18" i="2"/>
  <c r="H25" i="2"/>
  <c r="I28" i="2"/>
  <c r="U11" i="3"/>
  <c r="K11" i="3" s="1"/>
  <c r="I15" i="3"/>
  <c r="U20" i="3"/>
  <c r="K20" i="3" s="1"/>
  <c r="I24" i="3"/>
  <c r="U30" i="3"/>
  <c r="K30" i="3" s="1"/>
  <c r="U17" i="4"/>
  <c r="U29" i="4"/>
  <c r="U31" i="4"/>
  <c r="P28" i="4"/>
  <c r="P32" i="3"/>
  <c r="F9" i="3" s="1"/>
  <c r="U11" i="2"/>
  <c r="K11" i="2" s="1"/>
  <c r="U15" i="2"/>
  <c r="K15" i="2" s="1"/>
  <c r="U20" i="2"/>
  <c r="K20" i="2" s="1"/>
  <c r="U26" i="2"/>
  <c r="K26" i="2" s="1"/>
  <c r="U30" i="2"/>
  <c r="K30" i="2" s="1"/>
  <c r="U10" i="3"/>
  <c r="K10" i="3" s="1"/>
  <c r="U13" i="3"/>
  <c r="K13" i="3" s="1"/>
  <c r="U16" i="3"/>
  <c r="K16" i="3" s="1"/>
  <c r="U19" i="3"/>
  <c r="K19" i="3" s="1"/>
  <c r="U22" i="3"/>
  <c r="K22" i="3" s="1"/>
  <c r="U25" i="3"/>
  <c r="K25" i="3" s="1"/>
  <c r="U28" i="3"/>
  <c r="K28" i="3" s="1"/>
  <c r="N32" i="4"/>
  <c r="S32" i="4" s="1"/>
  <c r="U32" i="4" s="1"/>
  <c r="O32" i="4"/>
  <c r="T32" i="4" s="1"/>
  <c r="J30" i="4" l="1"/>
  <c r="I30" i="4"/>
  <c r="H30" i="4"/>
  <c r="J26" i="4"/>
  <c r="J24" i="4"/>
  <c r="J22" i="4"/>
  <c r="J20" i="4"/>
  <c r="J18" i="4"/>
  <c r="J16" i="4"/>
  <c r="J14" i="4"/>
  <c r="J12" i="4"/>
  <c r="J10" i="4"/>
  <c r="J8" i="4"/>
  <c r="G30" i="4"/>
  <c r="I26" i="4"/>
  <c r="I24" i="4"/>
  <c r="I22" i="4"/>
  <c r="I20" i="4"/>
  <c r="I18" i="4"/>
  <c r="I16" i="4"/>
  <c r="I14" i="4"/>
  <c r="I12" i="4"/>
  <c r="I10" i="4"/>
  <c r="I8" i="4"/>
  <c r="I32" i="4" s="1"/>
  <c r="G26" i="4"/>
  <c r="G14" i="4"/>
  <c r="H24" i="4"/>
  <c r="H12" i="4"/>
  <c r="G28" i="4"/>
  <c r="G24" i="4"/>
  <c r="G12" i="4"/>
  <c r="H22" i="4"/>
  <c r="H10" i="4"/>
  <c r="G22" i="4"/>
  <c r="G10" i="4"/>
  <c r="H20" i="4"/>
  <c r="H8" i="4"/>
  <c r="G16" i="4"/>
  <c r="G20" i="4"/>
  <c r="G8" i="4"/>
  <c r="H18" i="4"/>
  <c r="G18" i="4"/>
  <c r="H28" i="4"/>
  <c r="H16" i="4"/>
  <c r="H26" i="4"/>
  <c r="H14" i="4"/>
  <c r="K14" i="4"/>
  <c r="J29" i="4"/>
  <c r="H13" i="4"/>
  <c r="G31" i="4"/>
  <c r="K8" i="4"/>
  <c r="J17" i="4"/>
  <c r="H9" i="4"/>
  <c r="K20" i="4"/>
  <c r="K12" i="4"/>
  <c r="H19" i="4"/>
  <c r="K16" i="4"/>
  <c r="J9" i="4"/>
  <c r="J23" i="4"/>
  <c r="I25" i="4"/>
  <c r="G23" i="4"/>
  <c r="J15" i="4"/>
  <c r="K26" i="4"/>
  <c r="J19" i="4"/>
  <c r="H11" i="4"/>
  <c r="H25" i="4"/>
  <c r="G27" i="4"/>
  <c r="H17" i="4"/>
  <c r="J31" i="4"/>
  <c r="H21" i="4"/>
  <c r="K18" i="4"/>
  <c r="K30" i="4"/>
  <c r="H27" i="4"/>
  <c r="K24" i="4"/>
  <c r="J28" i="4"/>
  <c r="I9" i="4"/>
  <c r="J21" i="4"/>
  <c r="I11" i="4"/>
  <c r="K10" i="4"/>
  <c r="I13" i="4"/>
  <c r="I27" i="4"/>
  <c r="J27" i="4"/>
  <c r="G9" i="4"/>
  <c r="G11" i="4"/>
  <c r="H23" i="4"/>
  <c r="G13" i="4"/>
  <c r="J13" i="4"/>
  <c r="I15" i="4"/>
  <c r="I29" i="4"/>
  <c r="H15" i="4"/>
  <c r="G17" i="4"/>
  <c r="H31" i="4"/>
  <c r="I19" i="4"/>
  <c r="I17" i="4"/>
  <c r="I23" i="4"/>
  <c r="K22" i="4"/>
  <c r="G19" i="4"/>
  <c r="G21" i="4"/>
  <c r="I31" i="4"/>
  <c r="I21" i="4"/>
  <c r="G25" i="4"/>
  <c r="J25" i="4"/>
  <c r="I28" i="4"/>
  <c r="J11" i="4"/>
  <c r="G15" i="4"/>
  <c r="G29" i="4"/>
  <c r="H29" i="4"/>
  <c r="K25" i="4"/>
  <c r="K28" i="4"/>
  <c r="K23" i="4"/>
  <c r="F27" i="3"/>
  <c r="K32" i="3"/>
  <c r="K19" i="4"/>
  <c r="F10" i="3"/>
  <c r="K17" i="4"/>
  <c r="F24" i="3"/>
  <c r="G15" i="2"/>
  <c r="C30" i="3"/>
  <c r="C26" i="3"/>
  <c r="C23" i="3"/>
  <c r="C20" i="3"/>
  <c r="C17" i="3"/>
  <c r="C14" i="3"/>
  <c r="C11" i="3"/>
  <c r="C8" i="3"/>
  <c r="B30" i="3"/>
  <c r="B26" i="3"/>
  <c r="B23" i="3"/>
  <c r="B20" i="3"/>
  <c r="B17" i="3"/>
  <c r="B14" i="3"/>
  <c r="B11" i="3"/>
  <c r="B8" i="3"/>
  <c r="E28" i="3"/>
  <c r="E25" i="3"/>
  <c r="E22" i="3"/>
  <c r="E19" i="3"/>
  <c r="E16" i="3"/>
  <c r="E13" i="3"/>
  <c r="E10" i="3"/>
  <c r="D28" i="3"/>
  <c r="D25" i="3"/>
  <c r="D22" i="3"/>
  <c r="D19" i="3"/>
  <c r="D16" i="3"/>
  <c r="D13" i="3"/>
  <c r="D10" i="3"/>
  <c r="C28" i="3"/>
  <c r="C25" i="3"/>
  <c r="C22" i="3"/>
  <c r="C19" i="3"/>
  <c r="C16" i="3"/>
  <c r="C13" i="3"/>
  <c r="C10" i="3"/>
  <c r="B28" i="3"/>
  <c r="B25" i="3"/>
  <c r="B22" i="3"/>
  <c r="B19" i="3"/>
  <c r="B16" i="3"/>
  <c r="B13" i="3"/>
  <c r="B10" i="3"/>
  <c r="E31" i="3"/>
  <c r="E27" i="3"/>
  <c r="E24" i="3"/>
  <c r="E21" i="3"/>
  <c r="E18" i="3"/>
  <c r="E15" i="3"/>
  <c r="E12" i="3"/>
  <c r="E9" i="3"/>
  <c r="D31" i="3"/>
  <c r="D27" i="3"/>
  <c r="D24" i="3"/>
  <c r="D21" i="3"/>
  <c r="D18" i="3"/>
  <c r="D15" i="3"/>
  <c r="D12" i="3"/>
  <c r="D9" i="3"/>
  <c r="C31" i="3"/>
  <c r="C27" i="3"/>
  <c r="C24" i="3"/>
  <c r="C21" i="3"/>
  <c r="C18" i="3"/>
  <c r="C15" i="3"/>
  <c r="C12" i="3"/>
  <c r="C9" i="3"/>
  <c r="B31" i="3"/>
  <c r="F30" i="3"/>
  <c r="B27" i="3"/>
  <c r="F26" i="3"/>
  <c r="B24" i="3"/>
  <c r="F23" i="3"/>
  <c r="B21" i="3"/>
  <c r="F20" i="3"/>
  <c r="B18" i="3"/>
  <c r="F17" i="3"/>
  <c r="B15" i="3"/>
  <c r="F14" i="3"/>
  <c r="B12" i="3"/>
  <c r="F11" i="3"/>
  <c r="B9" i="3"/>
  <c r="F8" i="3"/>
  <c r="E26" i="3"/>
  <c r="E17" i="3"/>
  <c r="E8" i="3"/>
  <c r="E32" i="3" s="1"/>
  <c r="E23" i="3"/>
  <c r="D26" i="3"/>
  <c r="D17" i="3"/>
  <c r="D8" i="3"/>
  <c r="E30" i="3"/>
  <c r="E20" i="3"/>
  <c r="E11" i="3"/>
  <c r="D30" i="3"/>
  <c r="D20" i="3"/>
  <c r="D11" i="3"/>
  <c r="E14" i="3"/>
  <c r="D23" i="3"/>
  <c r="D14" i="3"/>
  <c r="K13" i="4"/>
  <c r="K11" i="4"/>
  <c r="C31" i="2"/>
  <c r="C27" i="2"/>
  <c r="C22" i="2"/>
  <c r="C16" i="2"/>
  <c r="C13" i="2"/>
  <c r="C9" i="2"/>
  <c r="B31" i="2"/>
  <c r="B27" i="2"/>
  <c r="B22" i="2"/>
  <c r="B16" i="2"/>
  <c r="B13" i="2"/>
  <c r="B9" i="2"/>
  <c r="E30" i="2"/>
  <c r="E26" i="2"/>
  <c r="E20" i="2"/>
  <c r="E15" i="2"/>
  <c r="E11" i="2"/>
  <c r="D30" i="2"/>
  <c r="D26" i="2"/>
  <c r="D20" i="2"/>
  <c r="D15" i="2"/>
  <c r="D11" i="2"/>
  <c r="C30" i="2"/>
  <c r="C26" i="2"/>
  <c r="C20" i="2"/>
  <c r="C15" i="2"/>
  <c r="C11" i="2"/>
  <c r="B30" i="2"/>
  <c r="B26" i="2"/>
  <c r="B20" i="2"/>
  <c r="B15" i="2"/>
  <c r="E28" i="2"/>
  <c r="E25" i="2"/>
  <c r="E18" i="2"/>
  <c r="E14" i="2"/>
  <c r="E10" i="2"/>
  <c r="D28" i="2"/>
  <c r="D25" i="2"/>
  <c r="D18" i="2"/>
  <c r="D14" i="2"/>
  <c r="F31" i="2"/>
  <c r="B28" i="2"/>
  <c r="F27" i="2"/>
  <c r="E27" i="2"/>
  <c r="F22" i="2"/>
  <c r="C10" i="2"/>
  <c r="E9" i="2"/>
  <c r="D9" i="2"/>
  <c r="E13" i="2"/>
  <c r="D27" i="2"/>
  <c r="E22" i="2"/>
  <c r="B10" i="2"/>
  <c r="E31" i="2"/>
  <c r="D22" i="2"/>
  <c r="F16" i="2"/>
  <c r="D31" i="2"/>
  <c r="C25" i="2"/>
  <c r="E16" i="2"/>
  <c r="C28" i="2"/>
  <c r="B25" i="2"/>
  <c r="D16" i="2"/>
  <c r="F13" i="2"/>
  <c r="B11" i="2"/>
  <c r="C18" i="2"/>
  <c r="B18" i="2"/>
  <c r="D13" i="2"/>
  <c r="C14" i="2"/>
  <c r="B14" i="2"/>
  <c r="F10" i="2"/>
  <c r="D10" i="2"/>
  <c r="F9" i="2"/>
  <c r="K9" i="4"/>
  <c r="F15" i="3"/>
  <c r="P32" i="4"/>
  <c r="I31" i="2"/>
  <c r="I27" i="2"/>
  <c r="I22" i="2"/>
  <c r="I16" i="2"/>
  <c r="I13" i="2"/>
  <c r="I9" i="2"/>
  <c r="H31" i="2"/>
  <c r="H27" i="2"/>
  <c r="H22" i="2"/>
  <c r="H16" i="2"/>
  <c r="H13" i="2"/>
  <c r="G31" i="2"/>
  <c r="J30" i="2"/>
  <c r="J26" i="2"/>
  <c r="I15" i="2"/>
  <c r="G16" i="2"/>
  <c r="H15" i="2"/>
  <c r="J11" i="2"/>
  <c r="I11" i="2"/>
  <c r="H26" i="2"/>
  <c r="H9" i="2"/>
  <c r="G13" i="2"/>
  <c r="H11" i="2"/>
  <c r="J20" i="2"/>
  <c r="H30" i="2"/>
  <c r="G9" i="2"/>
  <c r="I26" i="2"/>
  <c r="I20" i="2"/>
  <c r="G27" i="2"/>
  <c r="G22" i="2"/>
  <c r="H20" i="2"/>
  <c r="J15" i="2"/>
  <c r="I30" i="2"/>
  <c r="G10" i="2"/>
  <c r="G32" i="3"/>
  <c r="F31" i="3"/>
  <c r="K31" i="4"/>
  <c r="J32" i="2"/>
  <c r="K29" i="4"/>
  <c r="K27" i="4"/>
  <c r="F14" i="2"/>
  <c r="F20" i="2"/>
  <c r="F21" i="3"/>
  <c r="U14" i="1"/>
  <c r="K12" i="1" s="1"/>
  <c r="F28" i="3"/>
  <c r="I10" i="2"/>
  <c r="K16" i="2"/>
  <c r="F25" i="3"/>
  <c r="F12" i="3"/>
  <c r="F22" i="3"/>
  <c r="H10" i="2"/>
  <c r="I32" i="3"/>
  <c r="J28" i="2"/>
  <c r="K21" i="4"/>
  <c r="C13" i="1"/>
  <c r="C10" i="1"/>
  <c r="B13" i="1"/>
  <c r="B10" i="1"/>
  <c r="D12" i="1"/>
  <c r="D9" i="1"/>
  <c r="C12" i="1"/>
  <c r="D13" i="1"/>
  <c r="B12" i="1"/>
  <c r="B11" i="1"/>
  <c r="E10" i="1"/>
  <c r="E9" i="1"/>
  <c r="D10" i="1"/>
  <c r="E8" i="1"/>
  <c r="D11" i="1"/>
  <c r="C9" i="1"/>
  <c r="B9" i="1"/>
  <c r="D8" i="1"/>
  <c r="D14" i="1" s="1"/>
  <c r="C8" i="1"/>
  <c r="C14" i="1" s="1"/>
  <c r="E11" i="1"/>
  <c r="B8" i="1"/>
  <c r="F13" i="1"/>
  <c r="E13" i="1"/>
  <c r="E12" i="1"/>
  <c r="C11" i="1"/>
  <c r="F10" i="1"/>
  <c r="F12" i="1"/>
  <c r="F9" i="1"/>
  <c r="I25" i="2"/>
  <c r="K9" i="2"/>
  <c r="K32" i="2" s="1"/>
  <c r="F19" i="3"/>
  <c r="K15" i="4"/>
  <c r="F13" i="3"/>
  <c r="J25" i="2"/>
  <c r="F16" i="3"/>
  <c r="F11" i="2"/>
  <c r="F8" i="1"/>
  <c r="G32" i="2" l="1"/>
  <c r="C32" i="2"/>
  <c r="F32" i="3"/>
  <c r="D30" i="4"/>
  <c r="C30" i="4"/>
  <c r="E26" i="4"/>
  <c r="E24" i="4"/>
  <c r="E22" i="4"/>
  <c r="E20" i="4"/>
  <c r="E18" i="4"/>
  <c r="E16" i="4"/>
  <c r="E14" i="4"/>
  <c r="E12" i="4"/>
  <c r="E10" i="4"/>
  <c r="E8" i="4"/>
  <c r="B30" i="4"/>
  <c r="D28" i="4"/>
  <c r="D26" i="4"/>
  <c r="D24" i="4"/>
  <c r="D22" i="4"/>
  <c r="D20" i="4"/>
  <c r="D18" i="4"/>
  <c r="D16" i="4"/>
  <c r="D14" i="4"/>
  <c r="D12" i="4"/>
  <c r="D10" i="4"/>
  <c r="D8" i="4"/>
  <c r="C28" i="4"/>
  <c r="C26" i="4"/>
  <c r="C24" i="4"/>
  <c r="C22" i="4"/>
  <c r="C20" i="4"/>
  <c r="C18" i="4"/>
  <c r="C16" i="4"/>
  <c r="C14" i="4"/>
  <c r="C12" i="4"/>
  <c r="C10" i="4"/>
  <c r="C8" i="4"/>
  <c r="B28" i="4"/>
  <c r="B26" i="4"/>
  <c r="B24" i="4"/>
  <c r="B22" i="4"/>
  <c r="B20" i="4"/>
  <c r="B18" i="4"/>
  <c r="B16" i="4"/>
  <c r="B14" i="4"/>
  <c r="B12" i="4"/>
  <c r="B10" i="4"/>
  <c r="B8" i="4"/>
  <c r="E31" i="4"/>
  <c r="E29" i="4"/>
  <c r="D31" i="4"/>
  <c r="D29" i="4"/>
  <c r="F27" i="4"/>
  <c r="F25" i="4"/>
  <c r="F23" i="4"/>
  <c r="F21" i="4"/>
  <c r="F19" i="4"/>
  <c r="F17" i="4"/>
  <c r="F15" i="4"/>
  <c r="F13" i="4"/>
  <c r="F11" i="4"/>
  <c r="F9" i="4"/>
  <c r="C31" i="4"/>
  <c r="C29" i="4"/>
  <c r="E27" i="4"/>
  <c r="E25" i="4"/>
  <c r="E23" i="4"/>
  <c r="E21" i="4"/>
  <c r="E19" i="4"/>
  <c r="E17" i="4"/>
  <c r="E15" i="4"/>
  <c r="E13" i="4"/>
  <c r="E11" i="4"/>
  <c r="E9" i="4"/>
  <c r="B31" i="4"/>
  <c r="B29" i="4"/>
  <c r="D27" i="4"/>
  <c r="D25" i="4"/>
  <c r="D23" i="4"/>
  <c r="D21" i="4"/>
  <c r="D19" i="4"/>
  <c r="D17" i="4"/>
  <c r="D15" i="4"/>
  <c r="D13" i="4"/>
  <c r="D11" i="4"/>
  <c r="D9" i="4"/>
  <c r="C27" i="4"/>
  <c r="C25" i="4"/>
  <c r="C23" i="4"/>
  <c r="C21" i="4"/>
  <c r="C19" i="4"/>
  <c r="C17" i="4"/>
  <c r="C15" i="4"/>
  <c r="C13" i="4"/>
  <c r="C11" i="4"/>
  <c r="C9" i="4"/>
  <c r="E30" i="4"/>
  <c r="B19" i="4"/>
  <c r="B21" i="4"/>
  <c r="B17" i="4"/>
  <c r="B27" i="4"/>
  <c r="B15" i="4"/>
  <c r="B25" i="4"/>
  <c r="B13" i="4"/>
  <c r="B23" i="4"/>
  <c r="B11" i="4"/>
  <c r="B9" i="4"/>
  <c r="F30" i="4"/>
  <c r="F10" i="4"/>
  <c r="F31" i="4"/>
  <c r="F12" i="4"/>
  <c r="F14" i="4"/>
  <c r="F16" i="4"/>
  <c r="F18" i="4"/>
  <c r="F20" i="4"/>
  <c r="F29" i="4"/>
  <c r="F22" i="4"/>
  <c r="F24" i="4"/>
  <c r="F26" i="4"/>
  <c r="E28" i="4"/>
  <c r="F8" i="4"/>
  <c r="E14" i="1"/>
  <c r="F14" i="1"/>
  <c r="J9" i="1"/>
  <c r="I9" i="1"/>
  <c r="I8" i="1"/>
  <c r="H10" i="1"/>
  <c r="J8" i="1"/>
  <c r="I13" i="1"/>
  <c r="I11" i="1"/>
  <c r="J10" i="1"/>
  <c r="G13" i="1"/>
  <c r="H12" i="1"/>
  <c r="H13" i="1"/>
  <c r="J12" i="1"/>
  <c r="I10" i="1"/>
  <c r="I12" i="1"/>
  <c r="G10" i="1"/>
  <c r="G9" i="1"/>
  <c r="K13" i="1"/>
  <c r="J13" i="1"/>
  <c r="K8" i="1"/>
  <c r="K14" i="1" s="1"/>
  <c r="G11" i="1"/>
  <c r="G12" i="1"/>
  <c r="H9" i="1"/>
  <c r="J11" i="1"/>
  <c r="K10" i="1"/>
  <c r="H11" i="1"/>
  <c r="G8" i="1"/>
  <c r="H8" i="1"/>
  <c r="H14" i="1" s="1"/>
  <c r="K9" i="1"/>
  <c r="H32" i="2"/>
  <c r="C32" i="3"/>
  <c r="F28" i="4"/>
  <c r="D32" i="3"/>
  <c r="G32" i="4"/>
  <c r="D32" i="2"/>
  <c r="B32" i="2"/>
  <c r="K32" i="4"/>
  <c r="B14" i="1"/>
  <c r="I32" i="2"/>
  <c r="F32" i="2"/>
  <c r="E32" i="2"/>
  <c r="K11" i="1"/>
  <c r="B32" i="3"/>
  <c r="H32" i="4"/>
  <c r="J32" i="4"/>
  <c r="J14" i="1" l="1"/>
  <c r="I14" i="1"/>
  <c r="G14" i="1"/>
  <c r="D32" i="4"/>
  <c r="E32" i="4"/>
  <c r="F32" i="4"/>
  <c r="C32" i="4"/>
  <c r="B32" i="4"/>
</calcChain>
</file>

<file path=xl/sharedStrings.xml><?xml version="1.0" encoding="utf-8"?>
<sst xmlns="http://schemas.openxmlformats.org/spreadsheetml/2006/main" count="226" uniqueCount="52">
  <si>
    <t>Приложение №3</t>
  </si>
  <si>
    <t xml:space="preserve">Объем фактического полезного отпуска электроэнергии и мощности </t>
  </si>
  <si>
    <t xml:space="preserve">ООО "МагнитЭнерго" в сентябре 2012 г. </t>
  </si>
  <si>
    <t>тарифная группа: прочие потребители*</t>
  </si>
  <si>
    <t>Регион</t>
  </si>
  <si>
    <t>электроэнергия, %</t>
  </si>
  <si>
    <t xml:space="preserve"> мощность %</t>
  </si>
  <si>
    <t>электроэнергия, кВтч</t>
  </si>
  <si>
    <t xml:space="preserve"> мощность, кВт</t>
  </si>
  <si>
    <t xml:space="preserve"> </t>
  </si>
  <si>
    <t>ВН</t>
  </si>
  <si>
    <t>СН1</t>
  </si>
  <si>
    <t>СН2</t>
  </si>
  <si>
    <t>НН</t>
  </si>
  <si>
    <t>ВСЕГО</t>
  </si>
  <si>
    <t>Воронежская область</t>
  </si>
  <si>
    <t>Кировская область</t>
  </si>
  <si>
    <t>Пермский край</t>
  </si>
  <si>
    <t>Республика Татарстан</t>
  </si>
  <si>
    <t>Саратовская область</t>
  </si>
  <si>
    <t>Ульяновская область</t>
  </si>
  <si>
    <t>Общий итог</t>
  </si>
  <si>
    <t>Примечание:</t>
  </si>
  <si>
    <t xml:space="preserve">1. ООО "МагнитЭнерго" не осуществляет поставку электрической энергии и мощности </t>
  </si>
  <si>
    <t>потребителям других тарифных групп</t>
  </si>
  <si>
    <t>2.  Фактический объем реализации электроэнергии  22,168 тыс.кВтч</t>
  </si>
  <si>
    <t>ООО «МагнитЭнерго»</t>
  </si>
  <si>
    <t>_________________ В.В. Калашников</t>
  </si>
  <si>
    <t xml:space="preserve">ООО "МагнитЭнерго" в октябре 2012 г. </t>
  </si>
  <si>
    <t>Брянская область</t>
  </si>
  <si>
    <t>Волгоградская область</t>
  </si>
  <si>
    <t>Краснодарский край и Республика Адыгея</t>
  </si>
  <si>
    <t>Московская область</t>
  </si>
  <si>
    <t>Орловская область</t>
  </si>
  <si>
    <t>Псковская область</t>
  </si>
  <si>
    <t>Республика Марий Эл</t>
  </si>
  <si>
    <t>Ростовская область</t>
  </si>
  <si>
    <t>Рязанская область</t>
  </si>
  <si>
    <t>Самарская область</t>
  </si>
  <si>
    <t>Свердловская область</t>
  </si>
  <si>
    <t>Тамбовская область</t>
  </si>
  <si>
    <t>Тульская область</t>
  </si>
  <si>
    <t>Тюменская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</si>
  <si>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</si>
  <si>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</si>
  <si>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</si>
  <si>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</si>
  <si>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2.  Фактический объем реализации электроэнергии  8 963,914 тыс.кВтч</t>
  </si>
  <si>
    <t xml:space="preserve">ООО "МагнитЭнерго" в ноябре 2012 г. </t>
  </si>
  <si>
    <t>2.  Фактический объем реализации электроэнергии  16 832,874 тыс.кВтч</t>
  </si>
  <si>
    <t xml:space="preserve">ООО "МагнитЭнерго" в декабре 2012 г. </t>
  </si>
  <si>
    <t>2.  Фактический объем реализации электроэнергии  20 663,026 тыс.кВтч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</si>
</sst>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1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10" fontId="1" fillId="0" borderId="2" xfId="0" applyNumberFormat="1" applyFont="1" applyBorder="1" applyAlignment="1">
      <alignment horizontal="center"/>
    </xf>
    <xf numFmtId="3" fontId="1" fillId="2" borderId="2" xfId="0" applyNumberFormat="1" applyFont="1" applyFill="1" applyBorder="1"/>
    <xf numFmtId="3" fontId="1" fillId="0" borderId="2" xfId="0" applyNumberFormat="1" applyFont="1" applyBorder="1"/>
    <xf numFmtId="3" fontId="0" fillId="0" borderId="2" xfId="0" applyNumberFormat="1" applyBorder="1" applyAlignment="1">
      <alignment horizontal="right"/>
    </xf>
    <xf numFmtId="0" fontId="8" fillId="0" borderId="6" xfId="0" applyFont="1" applyBorder="1"/>
    <xf numFmtId="0" fontId="4" fillId="0" borderId="0" xfId="0" applyFont="1"/>
    <xf numFmtId="0" fontId="9" fillId="0" borderId="0" xfId="1" applyFont="1"/>
    <xf numFmtId="0" fontId="5" fillId="0" borderId="0" xfId="0" applyFont="1" applyAlignment="1">
      <alignment horizontal="right"/>
    </xf>
    <xf numFmtId="3" fontId="10" fillId="0" borderId="2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/>
    </xf>
    <xf numFmtId="0" fontId="11" fillId="0" borderId="0" xfId="1" applyFont="1"/>
    <xf numFmtId="3" fontId="1" fillId="0" borderId="0" xfId="0" applyNumberFormat="1" applyFont="1"/>
  </cellXfs>
  <cellStyles count="2">
    <cellStyle name="TableStyleLight1" xfId="1" xr:uid="{D8FAC23B-45EA-4653-B79B-8CFA94E20F3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EEC13-3E7A-4FB0-82A3-EFD3E1C47D16}">
  <dimension ref="A1:IW29"/>
  <sheetViews>
    <sheetView view="pageBreakPreview" zoomScaleNormal="100" zoomScaleSheetLayoutView="100" workbookViewId="0">
      <pane xSplit="1" ySplit="7" topLeftCell="B8" activePane="bottomRight" state="frozen"/>
      <selection activeCell="M22" sqref="M22"/>
      <selection pane="topRight" activeCell="M22" sqref="M22"/>
      <selection pane="bottomLeft" activeCell="M22" sqref="M22"/>
      <selection pane="bottomRight" activeCell="M22" sqref="M22"/>
    </sheetView>
  </sheetViews>
  <sheetFormatPr defaultRowHeight="15" x14ac:dyDescent="0.25"/>
  <cols>
    <col min="1" max="1" width="38" style="1" customWidth="1"/>
    <col min="2" max="5" width="9.140625" style="1" customWidth="1"/>
    <col min="6" max="6" width="10.140625" style="1" customWidth="1"/>
    <col min="7" max="10" width="9.140625" style="1" customWidth="1"/>
    <col min="11" max="11" width="10.5703125" style="1" customWidth="1"/>
    <col min="12" max="13" width="9.140625" style="1" customWidth="1"/>
    <col min="14" max="14" width="9.85546875" style="1" customWidth="1"/>
    <col min="15" max="15" width="10.140625" style="1" customWidth="1"/>
    <col min="16" max="16" width="10" style="1" customWidth="1"/>
    <col min="17" max="21" width="9.140625" style="3" customWidth="1"/>
    <col min="22" max="22" width="13.85546875" style="1" customWidth="1"/>
    <col min="23" max="16384" width="9.140625" style="1"/>
  </cols>
  <sheetData>
    <row r="1" spans="1:22" ht="15.75" x14ac:dyDescent="0.25">
      <c r="J1" s="2" t="s">
        <v>0</v>
      </c>
    </row>
    <row r="2" spans="1:22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2" ht="15.7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22" x14ac:dyDescent="0.25">
      <c r="A4" s="5" t="s">
        <v>3</v>
      </c>
      <c r="B4" s="6"/>
      <c r="C4" s="6"/>
      <c r="D4" s="6"/>
      <c r="E4" s="6"/>
      <c r="F4" s="7"/>
      <c r="K4" s="8"/>
    </row>
    <row r="5" spans="1:22" x14ac:dyDescent="0.25">
      <c r="A5" s="9" t="s">
        <v>4</v>
      </c>
      <c r="B5" s="10" t="s">
        <v>5</v>
      </c>
      <c r="C5" s="10"/>
      <c r="D5" s="10"/>
      <c r="E5" s="10"/>
      <c r="F5" s="10"/>
      <c r="G5" s="10" t="s">
        <v>6</v>
      </c>
      <c r="H5" s="10"/>
      <c r="I5" s="10"/>
      <c r="J5" s="10"/>
      <c r="K5" s="10"/>
      <c r="L5" s="11" t="s">
        <v>7</v>
      </c>
      <c r="M5" s="11"/>
      <c r="N5" s="11"/>
      <c r="O5" s="11"/>
      <c r="P5" s="11"/>
      <c r="Q5" s="11" t="s">
        <v>8</v>
      </c>
      <c r="R5" s="11"/>
      <c r="S5" s="11"/>
      <c r="T5" s="11"/>
      <c r="U5" s="11"/>
    </row>
    <row r="6" spans="1:22" x14ac:dyDescent="0.25">
      <c r="A6" s="12"/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2" x14ac:dyDescent="0.25">
      <c r="A7" s="13" t="s">
        <v>9</v>
      </c>
      <c r="B7" s="14" t="s">
        <v>10</v>
      </c>
      <c r="C7" s="14" t="s">
        <v>11</v>
      </c>
      <c r="D7" s="14" t="s">
        <v>12</v>
      </c>
      <c r="E7" s="14" t="s">
        <v>13</v>
      </c>
      <c r="F7" s="14" t="s">
        <v>14</v>
      </c>
      <c r="G7" s="14" t="s">
        <v>10</v>
      </c>
      <c r="H7" s="14" t="s">
        <v>11</v>
      </c>
      <c r="I7" s="14" t="s">
        <v>12</v>
      </c>
      <c r="J7" s="14" t="s">
        <v>13</v>
      </c>
      <c r="K7" s="14" t="s">
        <v>14</v>
      </c>
      <c r="L7" s="15" t="s">
        <v>10</v>
      </c>
      <c r="M7" s="15" t="s">
        <v>11</v>
      </c>
      <c r="N7" s="15" t="s">
        <v>12</v>
      </c>
      <c r="O7" s="15" t="s">
        <v>13</v>
      </c>
      <c r="P7" s="15" t="s">
        <v>14</v>
      </c>
      <c r="Q7" s="15" t="s">
        <v>10</v>
      </c>
      <c r="R7" s="15" t="s">
        <v>11</v>
      </c>
      <c r="S7" s="15" t="s">
        <v>12</v>
      </c>
      <c r="T7" s="15" t="s">
        <v>13</v>
      </c>
      <c r="U7" s="15" t="s">
        <v>14</v>
      </c>
    </row>
    <row r="8" spans="1:22" x14ac:dyDescent="0.25">
      <c r="A8" s="16" t="s">
        <v>15</v>
      </c>
      <c r="B8" s="17" t="str">
        <f t="shared" ref="B8:E13" si="0">IF(L8/$P$14=0,"-",L8/$P$14)</f>
        <v>-</v>
      </c>
      <c r="C8" s="17" t="str">
        <f t="shared" si="0"/>
        <v>-</v>
      </c>
      <c r="D8" s="17">
        <f t="shared" si="0"/>
        <v>4.7606154956906274E-2</v>
      </c>
      <c r="E8" s="17">
        <f t="shared" si="0"/>
        <v>9.5212309913812552E-3</v>
      </c>
      <c r="F8" s="17">
        <f t="shared" ref="F8:F13" si="1">P8/$P$14</f>
        <v>5.7127385948287535E-2</v>
      </c>
      <c r="G8" s="17" t="str">
        <f t="shared" ref="G8:K13" si="2">IF(Q8/$U$14=0,"-",Q8/$U$14)</f>
        <v>-</v>
      </c>
      <c r="H8" s="17" t="str">
        <f t="shared" si="2"/>
        <v>-</v>
      </c>
      <c r="I8" s="17">
        <f t="shared" si="2"/>
        <v>4.7606154956906281E-2</v>
      </c>
      <c r="J8" s="17">
        <f t="shared" si="2"/>
        <v>9.5212309913812569E-3</v>
      </c>
      <c r="K8" s="17">
        <f t="shared" si="2"/>
        <v>5.7127385948287535E-2</v>
      </c>
      <c r="L8" s="18"/>
      <c r="M8" s="18"/>
      <c r="N8" s="18">
        <v>1055</v>
      </c>
      <c r="O8" s="18">
        <v>211</v>
      </c>
      <c r="P8" s="19">
        <f t="shared" ref="P8:P13" si="3">SUM(L8:O8)</f>
        <v>1266</v>
      </c>
      <c r="Q8" s="20" t="str">
        <f t="shared" ref="Q8:T14" si="4">IF(L8/744*1.15=0,"0",L8/744*1.15)</f>
        <v>0</v>
      </c>
      <c r="R8" s="20" t="str">
        <f t="shared" si="4"/>
        <v>0</v>
      </c>
      <c r="S8" s="20">
        <f t="shared" si="4"/>
        <v>1.6307123655913978</v>
      </c>
      <c r="T8" s="20">
        <f t="shared" si="4"/>
        <v>0.3261424731182796</v>
      </c>
      <c r="U8" s="20">
        <f t="shared" ref="U8:U13" si="5">Q8+R8+S8+T8</f>
        <v>1.9568548387096774</v>
      </c>
    </row>
    <row r="9" spans="1:22" x14ac:dyDescent="0.25">
      <c r="A9" s="16" t="s">
        <v>16</v>
      </c>
      <c r="B9" s="17" t="str">
        <f t="shared" si="0"/>
        <v>-</v>
      </c>
      <c r="C9" s="17" t="str">
        <f t="shared" si="0"/>
        <v>-</v>
      </c>
      <c r="D9" s="17" t="str">
        <f t="shared" si="0"/>
        <v>-</v>
      </c>
      <c r="E9" s="17">
        <f t="shared" si="0"/>
        <v>4.5124317494697894E-5</v>
      </c>
      <c r="F9" s="17">
        <f t="shared" si="1"/>
        <v>4.5124317494697894E-5</v>
      </c>
      <c r="G9" s="17" t="str">
        <f t="shared" si="2"/>
        <v>-</v>
      </c>
      <c r="H9" s="17" t="str">
        <f t="shared" si="2"/>
        <v>-</v>
      </c>
      <c r="I9" s="17" t="str">
        <f t="shared" si="2"/>
        <v>-</v>
      </c>
      <c r="J9" s="17">
        <f t="shared" si="2"/>
        <v>4.5124317494697894E-5</v>
      </c>
      <c r="K9" s="17">
        <f t="shared" si="2"/>
        <v>4.5124317494697894E-5</v>
      </c>
      <c r="L9" s="18"/>
      <c r="M9" s="18"/>
      <c r="N9" s="18"/>
      <c r="O9" s="18">
        <v>1</v>
      </c>
      <c r="P9" s="19">
        <f t="shared" si="3"/>
        <v>1</v>
      </c>
      <c r="Q9" s="20" t="str">
        <f t="shared" si="4"/>
        <v>0</v>
      </c>
      <c r="R9" s="20" t="str">
        <f t="shared" si="4"/>
        <v>0</v>
      </c>
      <c r="S9" s="20" t="str">
        <f t="shared" si="4"/>
        <v>0</v>
      </c>
      <c r="T9" s="20">
        <f t="shared" si="4"/>
        <v>1.5456989247311828E-3</v>
      </c>
      <c r="U9" s="20">
        <f t="shared" si="5"/>
        <v>1.5456989247311828E-3</v>
      </c>
    </row>
    <row r="10" spans="1:22" x14ac:dyDescent="0.25">
      <c r="A10" s="16" t="s">
        <v>17</v>
      </c>
      <c r="B10" s="17" t="str">
        <f t="shared" si="0"/>
        <v>-</v>
      </c>
      <c r="C10" s="17" t="str">
        <f t="shared" si="0"/>
        <v>-</v>
      </c>
      <c r="D10" s="17">
        <f t="shared" si="0"/>
        <v>8.1765263300392577E-2</v>
      </c>
      <c r="E10" s="17">
        <f t="shared" si="0"/>
        <v>4.5124317494697894E-5</v>
      </c>
      <c r="F10" s="17">
        <f t="shared" si="1"/>
        <v>8.1810387617887281E-2</v>
      </c>
      <c r="G10" s="17" t="str">
        <f t="shared" si="2"/>
        <v>-</v>
      </c>
      <c r="H10" s="17" t="str">
        <f t="shared" si="2"/>
        <v>-</v>
      </c>
      <c r="I10" s="17">
        <f t="shared" si="2"/>
        <v>8.176526330039259E-2</v>
      </c>
      <c r="J10" s="17">
        <f t="shared" si="2"/>
        <v>4.5124317494697894E-5</v>
      </c>
      <c r="K10" s="17">
        <f t="shared" si="2"/>
        <v>8.1810387617887281E-2</v>
      </c>
      <c r="L10" s="18"/>
      <c r="M10" s="18"/>
      <c r="N10" s="18">
        <v>1812</v>
      </c>
      <c r="O10" s="18">
        <v>1</v>
      </c>
      <c r="P10" s="19">
        <f t="shared" si="3"/>
        <v>1813</v>
      </c>
      <c r="Q10" s="20" t="str">
        <f t="shared" si="4"/>
        <v>0</v>
      </c>
      <c r="R10" s="20" t="str">
        <f t="shared" si="4"/>
        <v>0</v>
      </c>
      <c r="S10" s="20">
        <f t="shared" si="4"/>
        <v>2.8008064516129032</v>
      </c>
      <c r="T10" s="20">
        <f t="shared" si="4"/>
        <v>1.5456989247311828E-3</v>
      </c>
      <c r="U10" s="20">
        <f t="shared" si="5"/>
        <v>2.8023521505376343</v>
      </c>
    </row>
    <row r="11" spans="1:22" x14ac:dyDescent="0.25">
      <c r="A11" s="16" t="s">
        <v>18</v>
      </c>
      <c r="B11" s="17" t="str">
        <f t="shared" si="0"/>
        <v>-</v>
      </c>
      <c r="C11" s="17" t="str">
        <f t="shared" si="0"/>
        <v>-</v>
      </c>
      <c r="D11" s="17">
        <f t="shared" si="0"/>
        <v>0.12066242498082216</v>
      </c>
      <c r="E11" s="17" t="str">
        <f t="shared" si="0"/>
        <v>-</v>
      </c>
      <c r="F11" s="17">
        <f t="shared" si="1"/>
        <v>0.12066242498082216</v>
      </c>
      <c r="G11" s="17" t="str">
        <f t="shared" si="2"/>
        <v>-</v>
      </c>
      <c r="H11" s="17" t="str">
        <f t="shared" si="2"/>
        <v>-</v>
      </c>
      <c r="I11" s="17">
        <f t="shared" si="2"/>
        <v>0.12066242498082216</v>
      </c>
      <c r="J11" s="17" t="str">
        <f t="shared" si="2"/>
        <v>-</v>
      </c>
      <c r="K11" s="17">
        <f t="shared" si="2"/>
        <v>0.12066242498082216</v>
      </c>
      <c r="L11" s="18"/>
      <c r="M11" s="18"/>
      <c r="N11" s="18">
        <v>2674</v>
      </c>
      <c r="O11" s="18"/>
      <c r="P11" s="19">
        <f t="shared" si="3"/>
        <v>2674</v>
      </c>
      <c r="Q11" s="20" t="str">
        <f t="shared" si="4"/>
        <v>0</v>
      </c>
      <c r="R11" s="20" t="str">
        <f t="shared" si="4"/>
        <v>0</v>
      </c>
      <c r="S11" s="20">
        <f t="shared" si="4"/>
        <v>4.1331989247311824</v>
      </c>
      <c r="T11" s="20" t="str">
        <f t="shared" si="4"/>
        <v>0</v>
      </c>
      <c r="U11" s="20">
        <f t="shared" si="5"/>
        <v>4.1331989247311824</v>
      </c>
    </row>
    <row r="12" spans="1:22" x14ac:dyDescent="0.25">
      <c r="A12" s="16" t="s">
        <v>19</v>
      </c>
      <c r="B12" s="17" t="str">
        <f t="shared" si="0"/>
        <v>-</v>
      </c>
      <c r="C12" s="17" t="str">
        <f t="shared" si="0"/>
        <v>-</v>
      </c>
      <c r="D12" s="17">
        <f t="shared" si="0"/>
        <v>0.30201705699201298</v>
      </c>
      <c r="E12" s="17">
        <f t="shared" si="0"/>
        <v>0.42091963359054196</v>
      </c>
      <c r="F12" s="17">
        <f t="shared" si="1"/>
        <v>0.72293669058255494</v>
      </c>
      <c r="G12" s="17" t="str">
        <f t="shared" si="2"/>
        <v>-</v>
      </c>
      <c r="H12" s="17" t="str">
        <f t="shared" si="2"/>
        <v>-</v>
      </c>
      <c r="I12" s="17">
        <f t="shared" si="2"/>
        <v>0.30201705699201298</v>
      </c>
      <c r="J12" s="17">
        <f t="shared" si="2"/>
        <v>0.42091963359054191</v>
      </c>
      <c r="K12" s="17">
        <f t="shared" si="2"/>
        <v>0.72293669058255483</v>
      </c>
      <c r="L12" s="18"/>
      <c r="M12" s="18"/>
      <c r="N12" s="18">
        <v>6693</v>
      </c>
      <c r="O12" s="18">
        <v>9328</v>
      </c>
      <c r="P12" s="19">
        <f t="shared" si="3"/>
        <v>16021</v>
      </c>
      <c r="Q12" s="20" t="str">
        <f t="shared" si="4"/>
        <v>0</v>
      </c>
      <c r="R12" s="20" t="str">
        <f t="shared" si="4"/>
        <v>0</v>
      </c>
      <c r="S12" s="20">
        <f t="shared" si="4"/>
        <v>10.345362903225805</v>
      </c>
      <c r="T12" s="20">
        <f t="shared" si="4"/>
        <v>14.418279569892471</v>
      </c>
      <c r="U12" s="20">
        <f t="shared" si="5"/>
        <v>24.763642473118274</v>
      </c>
    </row>
    <row r="13" spans="1:22" x14ac:dyDescent="0.25">
      <c r="A13" s="16" t="s">
        <v>20</v>
      </c>
      <c r="B13" s="17" t="str">
        <f t="shared" si="0"/>
        <v>-</v>
      </c>
      <c r="C13" s="17" t="str">
        <f t="shared" si="0"/>
        <v>-</v>
      </c>
      <c r="D13" s="17">
        <f t="shared" si="0"/>
        <v>1.7417986552953388E-2</v>
      </c>
      <c r="E13" s="17" t="str">
        <f t="shared" si="0"/>
        <v>-</v>
      </c>
      <c r="F13" s="17">
        <f t="shared" si="1"/>
        <v>1.7417986552953388E-2</v>
      </c>
      <c r="G13" s="17" t="str">
        <f t="shared" si="2"/>
        <v>-</v>
      </c>
      <c r="H13" s="17" t="str">
        <f t="shared" si="2"/>
        <v>-</v>
      </c>
      <c r="I13" s="17">
        <f t="shared" si="2"/>
        <v>1.7417986552953388E-2</v>
      </c>
      <c r="J13" s="17" t="str">
        <f t="shared" si="2"/>
        <v>-</v>
      </c>
      <c r="K13" s="17">
        <f t="shared" si="2"/>
        <v>1.7417986552953388E-2</v>
      </c>
      <c r="L13" s="18"/>
      <c r="M13" s="18"/>
      <c r="N13" s="18">
        <v>386</v>
      </c>
      <c r="O13" s="18"/>
      <c r="P13" s="19">
        <f t="shared" si="3"/>
        <v>386</v>
      </c>
      <c r="Q13" s="20" t="str">
        <f t="shared" si="4"/>
        <v>0</v>
      </c>
      <c r="R13" s="20" t="str">
        <f t="shared" si="4"/>
        <v>0</v>
      </c>
      <c r="S13" s="20">
        <f t="shared" si="4"/>
        <v>0.59663978494623648</v>
      </c>
      <c r="T13" s="20" t="str">
        <f t="shared" si="4"/>
        <v>0</v>
      </c>
      <c r="U13" s="20">
        <f t="shared" si="5"/>
        <v>0.59663978494623648</v>
      </c>
    </row>
    <row r="14" spans="1:22" x14ac:dyDescent="0.25">
      <c r="A14" s="21" t="s">
        <v>21</v>
      </c>
      <c r="B14" s="17">
        <f t="shared" ref="B14:O14" si="6">SUM(B8:B13)</f>
        <v>0</v>
      </c>
      <c r="C14" s="17">
        <f t="shared" si="6"/>
        <v>0</v>
      </c>
      <c r="D14" s="17">
        <f t="shared" si="6"/>
        <v>0.56946888678308738</v>
      </c>
      <c r="E14" s="17">
        <f t="shared" si="6"/>
        <v>0.43053111321691262</v>
      </c>
      <c r="F14" s="17">
        <f t="shared" si="6"/>
        <v>1</v>
      </c>
      <c r="G14" s="17">
        <f t="shared" si="6"/>
        <v>0</v>
      </c>
      <c r="H14" s="17">
        <f t="shared" si="6"/>
        <v>0</v>
      </c>
      <c r="I14" s="17">
        <f t="shared" si="6"/>
        <v>0.56946888678308738</v>
      </c>
      <c r="J14" s="17">
        <f t="shared" si="6"/>
        <v>0.43053111321691256</v>
      </c>
      <c r="K14" s="17">
        <f t="shared" si="6"/>
        <v>0.99999999999999989</v>
      </c>
      <c r="L14" s="18">
        <f t="shared" si="6"/>
        <v>0</v>
      </c>
      <c r="M14" s="18">
        <f t="shared" si="6"/>
        <v>0</v>
      </c>
      <c r="N14" s="18">
        <f t="shared" si="6"/>
        <v>12620</v>
      </c>
      <c r="O14" s="18">
        <f t="shared" si="6"/>
        <v>9541</v>
      </c>
      <c r="P14" s="18">
        <f>SUM(L14:O14)</f>
        <v>22161</v>
      </c>
      <c r="Q14" s="20" t="str">
        <f t="shared" si="4"/>
        <v>0</v>
      </c>
      <c r="R14" s="18">
        <f>SUM(R8:R13)</f>
        <v>0</v>
      </c>
      <c r="S14" s="18">
        <f>SUM(S8:S13)</f>
        <v>19.506720430107524</v>
      </c>
      <c r="T14" s="18">
        <f>SUM(T8:T13)</f>
        <v>14.747513440860214</v>
      </c>
      <c r="U14" s="18">
        <f>SUM(U8:U13)</f>
        <v>34.254233870967738</v>
      </c>
    </row>
    <row r="15" spans="1:22" x14ac:dyDescent="0.25">
      <c r="Q15" s="1"/>
      <c r="R15" s="1"/>
      <c r="S15" s="1"/>
      <c r="T15" s="1"/>
      <c r="U15" s="1"/>
    </row>
    <row r="16" spans="1:22" x14ac:dyDescent="0.25">
      <c r="A16" s="3" t="s">
        <v>22</v>
      </c>
      <c r="B16" s="1" t="s">
        <v>23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57" x14ac:dyDescent="0.25">
      <c r="A17" s="3"/>
      <c r="B17" s="1" t="s">
        <v>24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57" x14ac:dyDescent="0.25">
      <c r="B18" s="1" t="s">
        <v>25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57" x14ac:dyDescent="0.25">
      <c r="Q19" s="1"/>
      <c r="R19" s="1"/>
      <c r="S19" s="1"/>
      <c r="T19" s="1"/>
      <c r="U19" s="1"/>
    </row>
    <row r="20" spans="1:257" x14ac:dyDescent="0.25">
      <c r="Q20" s="1"/>
      <c r="R20" s="1"/>
      <c r="S20" s="1"/>
      <c r="T20" s="1"/>
      <c r="U20" s="1"/>
    </row>
    <row r="21" spans="1:257" x14ac:dyDescent="0.25">
      <c r="Q21" s="1"/>
      <c r="R21" s="1"/>
      <c r="S21" s="1"/>
      <c r="T21" s="1"/>
      <c r="U21" s="1"/>
    </row>
    <row r="22" spans="1:257" x14ac:dyDescent="0.25">
      <c r="Q22" s="1"/>
      <c r="R22" s="1"/>
      <c r="S22" s="1"/>
      <c r="T22" s="1"/>
      <c r="U22" s="1"/>
    </row>
    <row r="23" spans="1:257" ht="15.75" x14ac:dyDescent="0.25">
      <c r="A23" s="22" t="s">
        <v>26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</row>
    <row r="24" spans="1:257" ht="15.75" x14ac:dyDescent="0.25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</row>
    <row r="25" spans="1:257" ht="15.75" x14ac:dyDescent="0.25">
      <c r="A25" s="22" t="s">
        <v>27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</row>
    <row r="26" spans="1:257" x14ac:dyDescent="0.25">
      <c r="Q26" s="1"/>
      <c r="R26" s="1"/>
      <c r="S26" s="1"/>
      <c r="T26" s="1"/>
      <c r="U26" s="1"/>
    </row>
    <row r="27" spans="1:257" x14ac:dyDescent="0.25">
      <c r="A27" s="24"/>
      <c r="B27" s="5"/>
      <c r="Q27" s="1"/>
      <c r="R27" s="1"/>
      <c r="S27" s="1"/>
      <c r="T27" s="1"/>
      <c r="U27" s="1"/>
    </row>
    <row r="28" spans="1:257" x14ac:dyDescent="0.25">
      <c r="Q28" s="1"/>
      <c r="R28" s="1"/>
      <c r="S28" s="1"/>
      <c r="T28" s="1"/>
      <c r="U28" s="1"/>
    </row>
    <row r="29" spans="1:257" x14ac:dyDescent="0.25">
      <c r="Q29" s="1"/>
      <c r="R29" s="1"/>
      <c r="S29" s="1"/>
      <c r="T29" s="1"/>
      <c r="U29" s="1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62992125984251968" right="0.23622047244094491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C628D-3489-4EBB-99DD-134519B66389}">
  <dimension ref="A1:IU43"/>
  <sheetViews>
    <sheetView view="pageBreakPreview" zoomScaleNormal="100" zoomScaleSheetLayoutView="100" workbookViewId="0">
      <pane xSplit="1" ySplit="7" topLeftCell="I8" activePane="bottomRight" state="frozen"/>
      <selection activeCell="M22" sqref="M22"/>
      <selection pane="topRight" activeCell="M22" sqref="M22"/>
      <selection pane="bottomLeft" activeCell="M22" sqref="M22"/>
      <selection pane="bottomRight" activeCell="M22" sqref="M22"/>
    </sheetView>
  </sheetViews>
  <sheetFormatPr defaultRowHeight="15" x14ac:dyDescent="0.25"/>
  <cols>
    <col min="1" max="1" width="38" style="1" customWidth="1"/>
    <col min="2" max="13" width="9.140625" style="1" customWidth="1"/>
    <col min="14" max="14" width="9.85546875" style="1" customWidth="1"/>
    <col min="15" max="15" width="10.140625" style="1" customWidth="1"/>
    <col min="16" max="16" width="10" style="1" customWidth="1"/>
    <col min="17" max="21" width="9.140625" style="3" customWidth="1"/>
    <col min="22" max="16384" width="9.140625" style="1"/>
  </cols>
  <sheetData>
    <row r="1" spans="1:21" ht="15.75" x14ac:dyDescent="0.25">
      <c r="J1" s="2" t="s">
        <v>0</v>
      </c>
    </row>
    <row r="2" spans="1:21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1" ht="15.75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21" x14ac:dyDescent="0.25">
      <c r="A4" s="5" t="s">
        <v>3</v>
      </c>
      <c r="B4" s="6"/>
      <c r="C4" s="6"/>
      <c r="D4" s="6"/>
      <c r="E4" s="6"/>
      <c r="F4" s="7"/>
      <c r="K4" s="8"/>
    </row>
    <row r="5" spans="1:21" x14ac:dyDescent="0.25">
      <c r="A5" s="9" t="s">
        <v>4</v>
      </c>
      <c r="B5" s="10" t="s">
        <v>5</v>
      </c>
      <c r="C5" s="10"/>
      <c r="D5" s="10"/>
      <c r="E5" s="10"/>
      <c r="F5" s="10"/>
      <c r="G5" s="10" t="s">
        <v>6</v>
      </c>
      <c r="H5" s="10"/>
      <c r="I5" s="10"/>
      <c r="J5" s="10"/>
      <c r="K5" s="10"/>
      <c r="L5" s="10" t="s">
        <v>7</v>
      </c>
      <c r="M5" s="10"/>
      <c r="N5" s="10"/>
      <c r="O5" s="10"/>
      <c r="P5" s="10"/>
      <c r="Q5" s="10" t="s">
        <v>8</v>
      </c>
      <c r="R5" s="10"/>
      <c r="S5" s="10"/>
      <c r="T5" s="10"/>
      <c r="U5" s="10"/>
    </row>
    <row r="6" spans="1:21" x14ac:dyDescent="0.25">
      <c r="A6" s="12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x14ac:dyDescent="0.25">
      <c r="A7" s="13" t="s">
        <v>9</v>
      </c>
      <c r="B7" s="14" t="s">
        <v>10</v>
      </c>
      <c r="C7" s="14" t="s">
        <v>11</v>
      </c>
      <c r="D7" s="14" t="s">
        <v>12</v>
      </c>
      <c r="E7" s="14" t="s">
        <v>13</v>
      </c>
      <c r="F7" s="14" t="s">
        <v>14</v>
      </c>
      <c r="G7" s="14" t="s">
        <v>10</v>
      </c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10</v>
      </c>
      <c r="M7" s="14" t="s">
        <v>11</v>
      </c>
      <c r="N7" s="14" t="s">
        <v>12</v>
      </c>
      <c r="O7" s="14" t="s">
        <v>13</v>
      </c>
      <c r="P7" s="14" t="s">
        <v>14</v>
      </c>
      <c r="Q7" s="14" t="s">
        <v>10</v>
      </c>
      <c r="R7" s="14" t="s">
        <v>11</v>
      </c>
      <c r="S7" s="14" t="s">
        <v>12</v>
      </c>
      <c r="T7" s="14" t="s">
        <v>13</v>
      </c>
      <c r="U7" s="14" t="s">
        <v>14</v>
      </c>
    </row>
    <row r="8" spans="1:21" x14ac:dyDescent="0.25">
      <c r="A8" s="16" t="s">
        <v>29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</row>
    <row r="9" spans="1:21" x14ac:dyDescent="0.25">
      <c r="A9" s="16" t="s">
        <v>30</v>
      </c>
      <c r="B9" s="17" t="str">
        <f t="shared" ref="B9:E26" si="0">IF(L9/$P$32=0,"-",L9/$P$32)</f>
        <v>-</v>
      </c>
      <c r="C9" s="17" t="str">
        <f t="shared" si="0"/>
        <v>-</v>
      </c>
      <c r="D9" s="17">
        <f t="shared" si="0"/>
        <v>1.5931267589255865E-2</v>
      </c>
      <c r="E9" s="17">
        <f t="shared" si="0"/>
        <v>3.9377570952416625E-2</v>
      </c>
      <c r="F9" s="17">
        <f t="shared" ref="F9:F28" si="1">P9/$P$32</f>
        <v>5.5308838541672491E-2</v>
      </c>
      <c r="G9" s="17" t="str">
        <f t="shared" ref="G9:K26" si="2">IF(Q9/$U$32=0,"-",Q9/$U$32)</f>
        <v>-</v>
      </c>
      <c r="H9" s="17" t="str">
        <f t="shared" si="2"/>
        <v>-</v>
      </c>
      <c r="I9" s="17">
        <f t="shared" si="2"/>
        <v>1.5931267589255865E-2</v>
      </c>
      <c r="J9" s="17">
        <f t="shared" si="2"/>
        <v>3.9377570952416632E-2</v>
      </c>
      <c r="K9" s="17">
        <f t="shared" si="2"/>
        <v>5.5308838541672498E-2</v>
      </c>
      <c r="L9" s="19"/>
      <c r="M9" s="19"/>
      <c r="N9" s="19">
        <v>142484</v>
      </c>
      <c r="O9" s="19">
        <v>352180</v>
      </c>
      <c r="P9" s="19">
        <f t="shared" ref="P9:P31" si="3">SUM(L9:O9)</f>
        <v>494664</v>
      </c>
      <c r="Q9" s="19" t="str">
        <f t="shared" ref="Q9:T32" si="4">IF(L9/744*1.15=0,"0",L9/744*1.15)</f>
        <v>0</v>
      </c>
      <c r="R9" s="19" t="str">
        <f t="shared" si="4"/>
        <v>0</v>
      </c>
      <c r="S9" s="19">
        <f t="shared" si="4"/>
        <v>220.23736559139783</v>
      </c>
      <c r="T9" s="19">
        <f t="shared" si="4"/>
        <v>544.36424731182797</v>
      </c>
      <c r="U9" s="19">
        <f t="shared" ref="U9:U32" si="5">Q9+R9+S9+T9</f>
        <v>764.60161290322583</v>
      </c>
    </row>
    <row r="10" spans="1:21" x14ac:dyDescent="0.25">
      <c r="A10" s="16" t="s">
        <v>15</v>
      </c>
      <c r="B10" s="17" t="str">
        <f t="shared" si="0"/>
        <v>-</v>
      </c>
      <c r="C10" s="17" t="str">
        <f t="shared" si="0"/>
        <v>-</v>
      </c>
      <c r="D10" s="17">
        <f t="shared" si="0"/>
        <v>7.1095981850850934E-2</v>
      </c>
      <c r="E10" s="17">
        <f t="shared" si="0"/>
        <v>4.4384911339528405E-2</v>
      </c>
      <c r="F10" s="17">
        <f t="shared" si="1"/>
        <v>0.11548089319037934</v>
      </c>
      <c r="G10" s="17" t="str">
        <f t="shared" si="2"/>
        <v>-</v>
      </c>
      <c r="H10" s="17" t="str">
        <f t="shared" si="2"/>
        <v>-</v>
      </c>
      <c r="I10" s="17">
        <f t="shared" si="2"/>
        <v>7.1095981850850948E-2</v>
      </c>
      <c r="J10" s="17">
        <f t="shared" si="2"/>
        <v>4.4384911339528405E-2</v>
      </c>
      <c r="K10" s="17">
        <f t="shared" si="2"/>
        <v>0.11548089319037935</v>
      </c>
      <c r="L10" s="19"/>
      <c r="M10" s="19"/>
      <c r="N10" s="19">
        <v>635859</v>
      </c>
      <c r="O10" s="19">
        <v>396964</v>
      </c>
      <c r="P10" s="19">
        <f t="shared" si="3"/>
        <v>1032823</v>
      </c>
      <c r="Q10" s="19" t="str">
        <f t="shared" si="4"/>
        <v>0</v>
      </c>
      <c r="R10" s="19" t="str">
        <f t="shared" si="4"/>
        <v>0</v>
      </c>
      <c r="S10" s="19">
        <f t="shared" si="4"/>
        <v>982.8465725806451</v>
      </c>
      <c r="T10" s="19">
        <f t="shared" si="4"/>
        <v>613.58682795698917</v>
      </c>
      <c r="U10" s="19">
        <f t="shared" si="5"/>
        <v>1596.4334005376343</v>
      </c>
    </row>
    <row r="11" spans="1:21" x14ac:dyDescent="0.25">
      <c r="A11" s="16" t="s">
        <v>16</v>
      </c>
      <c r="B11" s="17" t="str">
        <f t="shared" si="0"/>
        <v>-</v>
      </c>
      <c r="C11" s="17" t="str">
        <f t="shared" si="0"/>
        <v>-</v>
      </c>
      <c r="D11" s="17">
        <f t="shared" si="0"/>
        <v>1.2541943072586534E-2</v>
      </c>
      <c r="E11" s="17">
        <f t="shared" si="0"/>
        <v>2.6162302499980434E-2</v>
      </c>
      <c r="F11" s="17">
        <f t="shared" si="1"/>
        <v>3.8704245572566964E-2</v>
      </c>
      <c r="G11" s="17" t="str">
        <f t="shared" si="2"/>
        <v>-</v>
      </c>
      <c r="H11" s="17" t="str">
        <f t="shared" si="2"/>
        <v>-</v>
      </c>
      <c r="I11" s="17">
        <f t="shared" si="2"/>
        <v>1.2541943072586536E-2</v>
      </c>
      <c r="J11" s="17">
        <f t="shared" si="2"/>
        <v>2.6162302499980437E-2</v>
      </c>
      <c r="K11" s="17">
        <f t="shared" si="2"/>
        <v>3.8704245572566971E-2</v>
      </c>
      <c r="L11" s="19"/>
      <c r="M11" s="19"/>
      <c r="N11" s="19">
        <v>112171</v>
      </c>
      <c r="O11" s="19">
        <v>233987</v>
      </c>
      <c r="P11" s="19">
        <f t="shared" si="3"/>
        <v>346158</v>
      </c>
      <c r="Q11" s="19" t="str">
        <f t="shared" si="4"/>
        <v>0</v>
      </c>
      <c r="R11" s="19" t="str">
        <f t="shared" si="4"/>
        <v>0</v>
      </c>
      <c r="S11" s="19">
        <f t="shared" si="4"/>
        <v>173.3825940860215</v>
      </c>
      <c r="T11" s="19">
        <f t="shared" si="4"/>
        <v>361.67345430107525</v>
      </c>
      <c r="U11" s="19">
        <f t="shared" si="5"/>
        <v>535.05604838709678</v>
      </c>
    </row>
    <row r="12" spans="1:21" x14ac:dyDescent="0.25">
      <c r="A12" s="16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1" x14ac:dyDescent="0.25">
      <c r="A13" s="16" t="s">
        <v>32</v>
      </c>
      <c r="B13" s="17" t="str">
        <f t="shared" si="0"/>
        <v>-</v>
      </c>
      <c r="C13" s="17" t="str">
        <f t="shared" si="0"/>
        <v>-</v>
      </c>
      <c r="D13" s="17">
        <f t="shared" si="0"/>
        <v>1.5105543921007819E-2</v>
      </c>
      <c r="E13" s="17">
        <f t="shared" si="0"/>
        <v>2.5227451370634202E-2</v>
      </c>
      <c r="F13" s="17">
        <f t="shared" si="1"/>
        <v>4.033299529164202E-2</v>
      </c>
      <c r="G13" s="17" t="str">
        <f t="shared" si="2"/>
        <v>-</v>
      </c>
      <c r="H13" s="17" t="str">
        <f t="shared" si="2"/>
        <v>-</v>
      </c>
      <c r="I13" s="17">
        <f t="shared" si="2"/>
        <v>1.5105543921007821E-2</v>
      </c>
      <c r="J13" s="17">
        <f t="shared" si="2"/>
        <v>2.5227451370634202E-2</v>
      </c>
      <c r="K13" s="17">
        <f t="shared" si="2"/>
        <v>4.033299529164202E-2</v>
      </c>
      <c r="L13" s="19"/>
      <c r="M13" s="19"/>
      <c r="N13" s="25">
        <v>135099</v>
      </c>
      <c r="O13" s="25">
        <v>225626</v>
      </c>
      <c r="P13" s="19">
        <f t="shared" si="3"/>
        <v>360725</v>
      </c>
      <c r="Q13" s="19" t="str">
        <f t="shared" si="4"/>
        <v>0</v>
      </c>
      <c r="R13" s="19" t="str">
        <f t="shared" si="4"/>
        <v>0</v>
      </c>
      <c r="S13" s="19">
        <f>IF(N13/744*1.15=0,"0",N13/744*1.15)</f>
        <v>208.82237903225806</v>
      </c>
      <c r="T13" s="19">
        <f t="shared" si="4"/>
        <v>348.74986559139779</v>
      </c>
      <c r="U13" s="19">
        <f t="shared" si="5"/>
        <v>557.57224462365582</v>
      </c>
    </row>
    <row r="14" spans="1:21" x14ac:dyDescent="0.25">
      <c r="A14" s="16" t="s">
        <v>33</v>
      </c>
      <c r="B14" s="17" t="str">
        <f t="shared" si="0"/>
        <v>-</v>
      </c>
      <c r="C14" s="17" t="str">
        <f t="shared" si="0"/>
        <v>-</v>
      </c>
      <c r="D14" s="17">
        <f t="shared" si="0"/>
        <v>1.714978303090342E-2</v>
      </c>
      <c r="E14" s="17">
        <f t="shared" si="0"/>
        <v>2.362609532775695E-2</v>
      </c>
      <c r="F14" s="17">
        <f t="shared" si="1"/>
        <v>4.0775878358660374E-2</v>
      </c>
      <c r="G14" s="17" t="str">
        <f t="shared" si="2"/>
        <v>-</v>
      </c>
      <c r="H14" s="17" t="str">
        <f t="shared" si="2"/>
        <v>-</v>
      </c>
      <c r="I14" s="17">
        <f t="shared" si="2"/>
        <v>1.7149783030903424E-2</v>
      </c>
      <c r="J14" s="17">
        <f t="shared" si="2"/>
        <v>2.362609532775695E-2</v>
      </c>
      <c r="K14" s="17">
        <f t="shared" si="2"/>
        <v>4.0775878358660367E-2</v>
      </c>
      <c r="L14" s="19"/>
      <c r="M14" s="19"/>
      <c r="N14" s="19">
        <v>153382</v>
      </c>
      <c r="O14" s="19">
        <v>211304</v>
      </c>
      <c r="P14" s="19">
        <f t="shared" si="3"/>
        <v>364686</v>
      </c>
      <c r="Q14" s="19" t="str">
        <f t="shared" si="4"/>
        <v>0</v>
      </c>
      <c r="R14" s="19" t="str">
        <f t="shared" si="4"/>
        <v>0</v>
      </c>
      <c r="S14" s="19">
        <f t="shared" si="4"/>
        <v>237.08239247311826</v>
      </c>
      <c r="T14" s="19">
        <f t="shared" si="4"/>
        <v>326.6123655913978</v>
      </c>
      <c r="U14" s="19">
        <f t="shared" si="5"/>
        <v>563.69475806451601</v>
      </c>
    </row>
    <row r="15" spans="1:21" x14ac:dyDescent="0.25">
      <c r="A15" s="16" t="s">
        <v>17</v>
      </c>
      <c r="B15" s="17" t="str">
        <f t="shared" si="0"/>
        <v>-</v>
      </c>
      <c r="C15" s="17" t="str">
        <f t="shared" si="0"/>
        <v>-</v>
      </c>
      <c r="D15" s="17">
        <f t="shared" si="0"/>
        <v>1.9317573210997276E-2</v>
      </c>
      <c r="E15" s="17">
        <f t="shared" si="0"/>
        <v>2.5965291653202768E-2</v>
      </c>
      <c r="F15" s="17">
        <f t="shared" si="1"/>
        <v>4.5282864864200044E-2</v>
      </c>
      <c r="G15" s="17" t="str">
        <f t="shared" si="2"/>
        <v>-</v>
      </c>
      <c r="H15" s="17" t="str">
        <f t="shared" si="2"/>
        <v>-</v>
      </c>
      <c r="I15" s="17">
        <f t="shared" si="2"/>
        <v>1.9317573210997276E-2</v>
      </c>
      <c r="J15" s="17">
        <f t="shared" si="2"/>
        <v>2.5965291653202768E-2</v>
      </c>
      <c r="K15" s="17">
        <f t="shared" si="2"/>
        <v>4.5282864864200044E-2</v>
      </c>
      <c r="L15" s="19"/>
      <c r="M15" s="19"/>
      <c r="N15" s="19">
        <v>172770</v>
      </c>
      <c r="O15" s="19">
        <v>232225</v>
      </c>
      <c r="P15" s="19">
        <f t="shared" si="3"/>
        <v>404995</v>
      </c>
      <c r="Q15" s="19" t="str">
        <f t="shared" si="4"/>
        <v>0</v>
      </c>
      <c r="R15" s="19" t="str">
        <f t="shared" si="4"/>
        <v>0</v>
      </c>
      <c r="S15" s="19">
        <f t="shared" si="4"/>
        <v>267.05040322580641</v>
      </c>
      <c r="T15" s="19">
        <f t="shared" si="4"/>
        <v>358.94993279569889</v>
      </c>
      <c r="U15" s="19">
        <f t="shared" si="5"/>
        <v>626.00033602150529</v>
      </c>
    </row>
    <row r="16" spans="1:21" x14ac:dyDescent="0.25">
      <c r="A16" s="16" t="s">
        <v>34</v>
      </c>
      <c r="B16" s="17" t="str">
        <f t="shared" si="0"/>
        <v>-</v>
      </c>
      <c r="C16" s="17" t="str">
        <f t="shared" si="0"/>
        <v>-</v>
      </c>
      <c r="D16" s="17">
        <f t="shared" si="0"/>
        <v>3.8764399849278874E-2</v>
      </c>
      <c r="E16" s="17">
        <f t="shared" si="0"/>
        <v>4.9292292761249017E-2</v>
      </c>
      <c r="F16" s="17">
        <f t="shared" si="1"/>
        <v>8.8056692610527898E-2</v>
      </c>
      <c r="G16" s="17" t="str">
        <f t="shared" si="2"/>
        <v>-</v>
      </c>
      <c r="H16" s="17" t="str">
        <f t="shared" si="2"/>
        <v>-</v>
      </c>
      <c r="I16" s="17">
        <f t="shared" si="2"/>
        <v>3.8764399849278881E-2</v>
      </c>
      <c r="J16" s="17">
        <f t="shared" si="2"/>
        <v>4.9292292761249017E-2</v>
      </c>
      <c r="K16" s="17">
        <f t="shared" si="2"/>
        <v>8.8056692610527884E-2</v>
      </c>
      <c r="L16" s="19"/>
      <c r="M16" s="19"/>
      <c r="N16" s="19">
        <v>346696</v>
      </c>
      <c r="O16" s="19">
        <v>440854</v>
      </c>
      <c r="P16" s="19">
        <f t="shared" si="3"/>
        <v>787550</v>
      </c>
      <c r="Q16" s="19" t="str">
        <f t="shared" si="4"/>
        <v>0</v>
      </c>
      <c r="R16" s="19" t="str">
        <f t="shared" si="4"/>
        <v>0</v>
      </c>
      <c r="S16" s="19">
        <f t="shared" si="4"/>
        <v>535.88763440860214</v>
      </c>
      <c r="T16" s="19">
        <f t="shared" si="4"/>
        <v>681.42755376344076</v>
      </c>
      <c r="U16" s="19">
        <f t="shared" si="5"/>
        <v>1217.3151881720428</v>
      </c>
    </row>
    <row r="17" spans="1:21" x14ac:dyDescent="0.25">
      <c r="A17" s="16" t="s">
        <v>35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9"/>
      <c r="M17" s="19"/>
      <c r="N17" s="19"/>
      <c r="O17" s="19"/>
      <c r="P17" s="19"/>
      <c r="Q17" s="19"/>
      <c r="R17" s="19"/>
      <c r="S17" s="19"/>
      <c r="T17" s="19"/>
      <c r="U17" s="19"/>
    </row>
    <row r="18" spans="1:21" x14ac:dyDescent="0.25">
      <c r="A18" s="16" t="s">
        <v>18</v>
      </c>
      <c r="B18" s="17" t="str">
        <f t="shared" si="0"/>
        <v>-</v>
      </c>
      <c r="C18" s="17" t="str">
        <f t="shared" si="0"/>
        <v>-</v>
      </c>
      <c r="D18" s="17">
        <f t="shared" si="0"/>
        <v>1.5359690149569472E-2</v>
      </c>
      <c r="E18" s="17">
        <f t="shared" si="0"/>
        <v>2.8347535184102275E-2</v>
      </c>
      <c r="F18" s="17">
        <f t="shared" si="1"/>
        <v>4.3707225333671745E-2</v>
      </c>
      <c r="G18" s="17" t="str">
        <f t="shared" si="2"/>
        <v>-</v>
      </c>
      <c r="H18" s="17" t="str">
        <f t="shared" si="2"/>
        <v>-</v>
      </c>
      <c r="I18" s="17">
        <f t="shared" si="2"/>
        <v>1.5359690149569474E-2</v>
      </c>
      <c r="J18" s="17">
        <f t="shared" si="2"/>
        <v>2.8347535184102279E-2</v>
      </c>
      <c r="K18" s="17">
        <f t="shared" si="2"/>
        <v>4.3707225333671752E-2</v>
      </c>
      <c r="L18" s="19"/>
      <c r="M18" s="19"/>
      <c r="N18" s="19">
        <v>137372</v>
      </c>
      <c r="O18" s="19">
        <v>253531</v>
      </c>
      <c r="P18" s="19">
        <f t="shared" si="3"/>
        <v>390903</v>
      </c>
      <c r="Q18" s="19" t="str">
        <f t="shared" si="4"/>
        <v>0</v>
      </c>
      <c r="R18" s="19" t="str">
        <f t="shared" si="4"/>
        <v>0</v>
      </c>
      <c r="S18" s="19">
        <f t="shared" si="4"/>
        <v>212.33575268817202</v>
      </c>
      <c r="T18" s="19">
        <f t="shared" si="4"/>
        <v>391.88259408602147</v>
      </c>
      <c r="U18" s="19">
        <f t="shared" si="5"/>
        <v>604.21834677419349</v>
      </c>
    </row>
    <row r="19" spans="1:21" x14ac:dyDescent="0.25">
      <c r="A19" s="16" t="s">
        <v>36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pans="1:21" x14ac:dyDescent="0.25">
      <c r="A20" s="16" t="s">
        <v>37</v>
      </c>
      <c r="B20" s="17" t="str">
        <f t="shared" si="0"/>
        <v>-</v>
      </c>
      <c r="C20" s="17" t="str">
        <f t="shared" si="0"/>
        <v>-</v>
      </c>
      <c r="D20" s="17">
        <f t="shared" si="0"/>
        <v>9.1816893959638501E-3</v>
      </c>
      <c r="E20" s="17">
        <f t="shared" si="0"/>
        <v>9.7669077682875152E-3</v>
      </c>
      <c r="F20" s="17">
        <f t="shared" si="1"/>
        <v>1.8948597164251364E-2</v>
      </c>
      <c r="G20" s="17" t="str">
        <f t="shared" si="2"/>
        <v>-</v>
      </c>
      <c r="H20" s="17" t="str">
        <f t="shared" si="2"/>
        <v>-</v>
      </c>
      <c r="I20" s="17">
        <f t="shared" si="2"/>
        <v>9.1816893959638501E-3</v>
      </c>
      <c r="J20" s="17">
        <f t="shared" si="2"/>
        <v>9.7669077682875152E-3</v>
      </c>
      <c r="K20" s="17">
        <f t="shared" si="2"/>
        <v>1.8948597164251367E-2</v>
      </c>
      <c r="L20" s="19"/>
      <c r="M20" s="19"/>
      <c r="N20" s="19">
        <v>82118</v>
      </c>
      <c r="O20" s="19">
        <v>87352</v>
      </c>
      <c r="P20" s="19">
        <f t="shared" si="3"/>
        <v>169470</v>
      </c>
      <c r="Q20" s="19" t="str">
        <f t="shared" si="4"/>
        <v>0</v>
      </c>
      <c r="R20" s="19" t="str">
        <f t="shared" si="4"/>
        <v>0</v>
      </c>
      <c r="S20" s="19">
        <f t="shared" si="4"/>
        <v>126.92970430107526</v>
      </c>
      <c r="T20" s="19">
        <f t="shared" si="4"/>
        <v>135.01989247311826</v>
      </c>
      <c r="U20" s="19">
        <f t="shared" si="5"/>
        <v>261.94959677419354</v>
      </c>
    </row>
    <row r="21" spans="1:21" x14ac:dyDescent="0.25">
      <c r="A21" s="16" t="s">
        <v>38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 x14ac:dyDescent="0.25">
      <c r="A22" s="16" t="s">
        <v>19</v>
      </c>
      <c r="B22" s="17" t="str">
        <f t="shared" si="0"/>
        <v>-</v>
      </c>
      <c r="C22" s="17" t="str">
        <f t="shared" si="0"/>
        <v>-</v>
      </c>
      <c r="D22" s="17">
        <f t="shared" si="0"/>
        <v>0.1082996130223946</v>
      </c>
      <c r="E22" s="17">
        <f t="shared" si="0"/>
        <v>2.0092758341933456E-2</v>
      </c>
      <c r="F22" s="17">
        <f t="shared" si="1"/>
        <v>0.12839237136432807</v>
      </c>
      <c r="G22" s="17" t="str">
        <f t="shared" si="2"/>
        <v>-</v>
      </c>
      <c r="H22" s="17" t="str">
        <f t="shared" si="2"/>
        <v>-</v>
      </c>
      <c r="I22" s="17">
        <f t="shared" si="2"/>
        <v>0.10829961302239463</v>
      </c>
      <c r="J22" s="17">
        <f t="shared" si="2"/>
        <v>2.0092758341933456E-2</v>
      </c>
      <c r="K22" s="17">
        <f t="shared" si="2"/>
        <v>0.12839237136432807</v>
      </c>
      <c r="L22" s="19"/>
      <c r="M22" s="19"/>
      <c r="N22" s="19">
        <v>968596</v>
      </c>
      <c r="O22" s="19">
        <v>179703</v>
      </c>
      <c r="P22" s="19">
        <f t="shared" si="3"/>
        <v>1148299</v>
      </c>
      <c r="Q22" s="19" t="str">
        <f t="shared" si="4"/>
        <v>0</v>
      </c>
      <c r="R22" s="19" t="str">
        <f t="shared" si="4"/>
        <v>0</v>
      </c>
      <c r="S22" s="19">
        <f t="shared" si="4"/>
        <v>1497.1577956989247</v>
      </c>
      <c r="T22" s="19">
        <f t="shared" si="4"/>
        <v>277.7667338709677</v>
      </c>
      <c r="U22" s="19">
        <f t="shared" si="5"/>
        <v>1774.9245295698925</v>
      </c>
    </row>
    <row r="23" spans="1:21" x14ac:dyDescent="0.25">
      <c r="A23" s="16" t="s">
        <v>39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1" x14ac:dyDescent="0.25">
      <c r="A24" s="16" t="s">
        <v>40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pans="1:21" x14ac:dyDescent="0.25">
      <c r="A25" s="16" t="s">
        <v>41</v>
      </c>
      <c r="B25" s="17" t="str">
        <f t="shared" si="0"/>
        <v>-</v>
      </c>
      <c r="C25" s="17" t="str">
        <f t="shared" si="0"/>
        <v>-</v>
      </c>
      <c r="D25" s="17">
        <f t="shared" si="0"/>
        <v>6.5864795995379977E-2</v>
      </c>
      <c r="E25" s="17">
        <f t="shared" si="0"/>
        <v>4.2811284405618721E-3</v>
      </c>
      <c r="F25" s="17">
        <f t="shared" si="1"/>
        <v>7.014592443594185E-2</v>
      </c>
      <c r="G25" s="17" t="str">
        <f t="shared" si="2"/>
        <v>-</v>
      </c>
      <c r="H25" s="17" t="str">
        <f t="shared" si="2"/>
        <v>-</v>
      </c>
      <c r="I25" s="17">
        <f t="shared" si="2"/>
        <v>6.5864795995379977E-2</v>
      </c>
      <c r="J25" s="17">
        <f t="shared" si="2"/>
        <v>4.2811284405618721E-3</v>
      </c>
      <c r="K25" s="17">
        <f t="shared" si="2"/>
        <v>7.014592443594185E-2</v>
      </c>
      <c r="L25" s="19"/>
      <c r="M25" s="19"/>
      <c r="N25" s="19">
        <v>589073</v>
      </c>
      <c r="O25" s="19">
        <v>38289</v>
      </c>
      <c r="P25" s="19">
        <f t="shared" si="3"/>
        <v>627362</v>
      </c>
      <c r="Q25" s="19" t="str">
        <f t="shared" si="4"/>
        <v>0</v>
      </c>
      <c r="R25" s="19" t="str">
        <f t="shared" si="4"/>
        <v>0</v>
      </c>
      <c r="S25" s="19">
        <f t="shared" si="4"/>
        <v>910.52950268817199</v>
      </c>
      <c r="T25" s="19">
        <f t="shared" si="4"/>
        <v>59.183266129032248</v>
      </c>
      <c r="U25" s="19">
        <f t="shared" si="5"/>
        <v>969.71276881720428</v>
      </c>
    </row>
    <row r="26" spans="1:21" x14ac:dyDescent="0.25">
      <c r="A26" s="16" t="s">
        <v>42</v>
      </c>
      <c r="B26" s="17" t="str">
        <f t="shared" si="0"/>
        <v>-</v>
      </c>
      <c r="C26" s="17" t="str">
        <f t="shared" si="0"/>
        <v>-</v>
      </c>
      <c r="D26" s="17">
        <f t="shared" si="0"/>
        <v>5.7538124729557327E-2</v>
      </c>
      <c r="E26" s="17">
        <f t="shared" si="0"/>
        <v>6.5287739820454022E-2</v>
      </c>
      <c r="F26" s="17">
        <f t="shared" si="1"/>
        <v>0.12282586455001135</v>
      </c>
      <c r="G26" s="17" t="str">
        <f t="shared" si="2"/>
        <v>-</v>
      </c>
      <c r="H26" s="17" t="str">
        <f t="shared" si="2"/>
        <v>-</v>
      </c>
      <c r="I26" s="17">
        <f t="shared" si="2"/>
        <v>5.7538124729557334E-2</v>
      </c>
      <c r="J26" s="17">
        <f t="shared" si="2"/>
        <v>6.5287739820454022E-2</v>
      </c>
      <c r="K26" s="17">
        <f t="shared" si="2"/>
        <v>0.12282586455001136</v>
      </c>
      <c r="L26" s="19"/>
      <c r="M26" s="19"/>
      <c r="N26" s="19">
        <v>514602</v>
      </c>
      <c r="O26" s="19">
        <v>583912</v>
      </c>
      <c r="P26" s="19">
        <f t="shared" si="3"/>
        <v>1098514</v>
      </c>
      <c r="Q26" s="19" t="str">
        <f t="shared" si="4"/>
        <v>0</v>
      </c>
      <c r="R26" s="19" t="str">
        <f t="shared" si="4"/>
        <v>0</v>
      </c>
      <c r="S26" s="19">
        <f t="shared" si="4"/>
        <v>795.41975806451603</v>
      </c>
      <c r="T26" s="19">
        <f t="shared" si="4"/>
        <v>902.55215053763436</v>
      </c>
      <c r="U26" s="19">
        <f t="shared" si="5"/>
        <v>1697.9719086021505</v>
      </c>
    </row>
    <row r="27" spans="1:21" x14ac:dyDescent="0.25">
      <c r="A27" s="16" t="s">
        <v>43</v>
      </c>
      <c r="B27" s="17" t="str">
        <f t="shared" ref="B27:E28" si="6">IF(L27/$P$32=0,"-",L27/$P$32)</f>
        <v>-</v>
      </c>
      <c r="C27" s="17" t="str">
        <f t="shared" si="6"/>
        <v>-</v>
      </c>
      <c r="D27" s="17">
        <f t="shared" si="6"/>
        <v>3.072005116467848E-3</v>
      </c>
      <c r="E27" s="17">
        <f t="shared" si="6"/>
        <v>5.2397952965617025E-3</v>
      </c>
      <c r="F27" s="17">
        <f t="shared" si="1"/>
        <v>8.3118004130295509E-3</v>
      </c>
      <c r="G27" s="17" t="str">
        <f t="shared" ref="G27:K28" si="7">IF(Q27/$U$32=0,"-",Q27/$U$32)</f>
        <v>-</v>
      </c>
      <c r="H27" s="17" t="str">
        <f t="shared" si="7"/>
        <v>-</v>
      </c>
      <c r="I27" s="17">
        <f t="shared" si="7"/>
        <v>3.0720051164678489E-3</v>
      </c>
      <c r="J27" s="17">
        <f t="shared" si="7"/>
        <v>5.2397952965617025E-3</v>
      </c>
      <c r="K27" s="17">
        <f t="shared" si="7"/>
        <v>8.3118004130295509E-3</v>
      </c>
      <c r="L27" s="19"/>
      <c r="M27" s="19"/>
      <c r="N27" s="19">
        <v>27475</v>
      </c>
      <c r="O27" s="19">
        <v>46863</v>
      </c>
      <c r="P27" s="19">
        <f t="shared" si="3"/>
        <v>74338</v>
      </c>
      <c r="Q27" s="19" t="str">
        <f t="shared" si="4"/>
        <v>0</v>
      </c>
      <c r="R27" s="19" t="str">
        <f t="shared" si="4"/>
        <v>0</v>
      </c>
      <c r="S27" s="19">
        <f t="shared" si="4"/>
        <v>42.468077956989248</v>
      </c>
      <c r="T27" s="19">
        <f t="shared" si="4"/>
        <v>72.436088709677406</v>
      </c>
      <c r="U27" s="19">
        <f t="shared" si="5"/>
        <v>114.90416666666665</v>
      </c>
    </row>
    <row r="28" spans="1:21" x14ac:dyDescent="0.25">
      <c r="A28" s="16" t="s">
        <v>20</v>
      </c>
      <c r="B28" s="17" t="str">
        <f t="shared" si="6"/>
        <v>-</v>
      </c>
      <c r="C28" s="17" t="str">
        <f t="shared" si="6"/>
        <v>-</v>
      </c>
      <c r="D28" s="17">
        <f t="shared" si="6"/>
        <v>5.1289347661530447E-2</v>
      </c>
      <c r="E28" s="17">
        <f t="shared" si="6"/>
        <v>4.0134195470092254E-2</v>
      </c>
      <c r="F28" s="17">
        <f t="shared" si="1"/>
        <v>9.1423543131622695E-2</v>
      </c>
      <c r="G28" s="17" t="str">
        <f t="shared" si="7"/>
        <v>-</v>
      </c>
      <c r="H28" s="17" t="str">
        <f t="shared" si="7"/>
        <v>-</v>
      </c>
      <c r="I28" s="17">
        <f t="shared" si="7"/>
        <v>5.1289347661530447E-2</v>
      </c>
      <c r="J28" s="17">
        <f t="shared" si="7"/>
        <v>4.0134195470092261E-2</v>
      </c>
      <c r="K28" s="17">
        <f t="shared" si="7"/>
        <v>9.1423543131622695E-2</v>
      </c>
      <c r="L28" s="19"/>
      <c r="M28" s="19"/>
      <c r="N28" s="19">
        <v>458715</v>
      </c>
      <c r="O28" s="19">
        <v>358947</v>
      </c>
      <c r="P28" s="19">
        <f t="shared" si="3"/>
        <v>817662</v>
      </c>
      <c r="Q28" s="19" t="str">
        <f t="shared" si="4"/>
        <v>0</v>
      </c>
      <c r="R28" s="19" t="str">
        <f t="shared" si="4"/>
        <v>0</v>
      </c>
      <c r="S28" s="19">
        <f t="shared" si="4"/>
        <v>709.0352822580644</v>
      </c>
      <c r="T28" s="19">
        <f t="shared" si="4"/>
        <v>554.82399193548383</v>
      </c>
      <c r="U28" s="19">
        <f t="shared" si="5"/>
        <v>1263.8592741935481</v>
      </c>
    </row>
    <row r="29" spans="1:21" x14ac:dyDescent="0.25">
      <c r="A29" s="16" t="s">
        <v>44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1" x14ac:dyDescent="0.25">
      <c r="A30" s="16" t="s">
        <v>45</v>
      </c>
      <c r="B30" s="17" t="str">
        <f t="shared" ref="B30:E31" si="8">IF(L30/$P$32=0,"-",L30/$P$32)</f>
        <v>-</v>
      </c>
      <c r="C30" s="17" t="str">
        <f t="shared" si="8"/>
        <v>-</v>
      </c>
      <c r="D30" s="17">
        <f t="shared" si="8"/>
        <v>1.4591101863105414E-2</v>
      </c>
      <c r="E30" s="17">
        <f t="shared" si="8"/>
        <v>1.2143560753024207E-2</v>
      </c>
      <c r="F30" s="17">
        <f>P30/$P$32</f>
        <v>2.6734662616129619E-2</v>
      </c>
      <c r="G30" s="17" t="str">
        <f t="shared" ref="G30:K31" si="9">IF(Q30/$U$32=0,"-",Q30/$U$32)</f>
        <v>-</v>
      </c>
      <c r="H30" s="17" t="str">
        <f t="shared" si="9"/>
        <v>-</v>
      </c>
      <c r="I30" s="17">
        <f t="shared" si="9"/>
        <v>1.4591101863105416E-2</v>
      </c>
      <c r="J30" s="17">
        <f t="shared" si="9"/>
        <v>1.2143560753024207E-2</v>
      </c>
      <c r="K30" s="17">
        <f t="shared" si="9"/>
        <v>2.6734662616129622E-2</v>
      </c>
      <c r="L30" s="19"/>
      <c r="M30" s="19"/>
      <c r="N30" s="19">
        <v>130498</v>
      </c>
      <c r="O30" s="19">
        <v>108608</v>
      </c>
      <c r="P30" s="19">
        <f>SUM(L30:O30)</f>
        <v>239106</v>
      </c>
      <c r="Q30" s="19" t="str">
        <f t="shared" si="4"/>
        <v>0</v>
      </c>
      <c r="R30" s="19" t="str">
        <f t="shared" si="4"/>
        <v>0</v>
      </c>
      <c r="S30" s="19">
        <f t="shared" si="4"/>
        <v>201.71061827956987</v>
      </c>
      <c r="T30" s="19">
        <f t="shared" si="4"/>
        <v>167.87526881720427</v>
      </c>
      <c r="U30" s="19">
        <f t="shared" si="5"/>
        <v>369.58588709677417</v>
      </c>
    </row>
    <row r="31" spans="1:21" x14ac:dyDescent="0.25">
      <c r="A31" s="16" t="s">
        <v>46</v>
      </c>
      <c r="B31" s="17" t="str">
        <f t="shared" si="8"/>
        <v>-</v>
      </c>
      <c r="C31" s="17" t="str">
        <f t="shared" si="8"/>
        <v>-</v>
      </c>
      <c r="D31" s="17">
        <f t="shared" si="8"/>
        <v>2.6960744302953931E-2</v>
      </c>
      <c r="E31" s="17">
        <f t="shared" si="8"/>
        <v>3.8606858258410696E-2</v>
      </c>
      <c r="F31" s="17">
        <f>P31/$P$32</f>
        <v>6.5567602561364624E-2</v>
      </c>
      <c r="G31" s="17" t="str">
        <f t="shared" si="9"/>
        <v>-</v>
      </c>
      <c r="H31" s="17" t="str">
        <f t="shared" si="9"/>
        <v>-</v>
      </c>
      <c r="I31" s="17">
        <f t="shared" si="9"/>
        <v>2.6960744302953935E-2</v>
      </c>
      <c r="J31" s="17">
        <f t="shared" si="9"/>
        <v>3.8606858258410696E-2</v>
      </c>
      <c r="K31" s="17">
        <f t="shared" si="9"/>
        <v>6.5567602561364638E-2</v>
      </c>
      <c r="L31" s="19"/>
      <c r="M31" s="19"/>
      <c r="N31" s="19">
        <v>241128</v>
      </c>
      <c r="O31" s="19">
        <v>345287</v>
      </c>
      <c r="P31" s="19">
        <f t="shared" si="3"/>
        <v>586415</v>
      </c>
      <c r="Q31" s="19" t="str">
        <f t="shared" si="4"/>
        <v>0</v>
      </c>
      <c r="R31" s="19" t="str">
        <f t="shared" si="4"/>
        <v>0</v>
      </c>
      <c r="S31" s="19">
        <f t="shared" si="4"/>
        <v>372.71129032258062</v>
      </c>
      <c r="T31" s="19">
        <f t="shared" si="4"/>
        <v>533.70974462365587</v>
      </c>
      <c r="U31" s="19">
        <f t="shared" si="5"/>
        <v>906.42103494623643</v>
      </c>
    </row>
    <row r="32" spans="1:21" x14ac:dyDescent="0.25">
      <c r="A32" s="21" t="s">
        <v>21</v>
      </c>
      <c r="B32" s="17">
        <f t="shared" ref="B32:O32" si="10">SUM(B9:B31)</f>
        <v>0</v>
      </c>
      <c r="C32" s="17">
        <f t="shared" si="10"/>
        <v>0</v>
      </c>
      <c r="D32" s="17">
        <f t="shared" si="10"/>
        <v>0.5420636047618036</v>
      </c>
      <c r="E32" s="17">
        <f t="shared" si="10"/>
        <v>0.45793639523819646</v>
      </c>
      <c r="F32" s="17">
        <f t="shared" si="10"/>
        <v>1</v>
      </c>
      <c r="G32" s="17">
        <f t="shared" si="10"/>
        <v>0</v>
      </c>
      <c r="H32" s="17">
        <f t="shared" si="10"/>
        <v>0</v>
      </c>
      <c r="I32" s="17">
        <f t="shared" si="10"/>
        <v>0.5420636047618036</v>
      </c>
      <c r="J32" s="17">
        <f t="shared" si="10"/>
        <v>0.45793639523819651</v>
      </c>
      <c r="K32" s="17">
        <f t="shared" si="10"/>
        <v>1</v>
      </c>
      <c r="L32" s="19">
        <f t="shared" si="10"/>
        <v>0</v>
      </c>
      <c r="M32" s="19">
        <f t="shared" si="10"/>
        <v>0</v>
      </c>
      <c r="N32" s="19">
        <f t="shared" si="10"/>
        <v>4848038</v>
      </c>
      <c r="O32" s="19">
        <f t="shared" si="10"/>
        <v>4095632</v>
      </c>
      <c r="P32" s="19">
        <f>SUM(L32:O32)</f>
        <v>8943670</v>
      </c>
      <c r="Q32" s="26" t="str">
        <f t="shared" si="4"/>
        <v>0</v>
      </c>
      <c r="R32" s="26" t="str">
        <f t="shared" si="4"/>
        <v>0</v>
      </c>
      <c r="S32" s="26">
        <f t="shared" si="4"/>
        <v>7493.6071236559128</v>
      </c>
      <c r="T32" s="26">
        <f t="shared" si="4"/>
        <v>6330.6139784946236</v>
      </c>
      <c r="U32" s="26">
        <f t="shared" si="5"/>
        <v>13824.221102150535</v>
      </c>
    </row>
    <row r="33" spans="1:255" x14ac:dyDescent="0.25">
      <c r="Q33" s="1"/>
      <c r="R33" s="1"/>
      <c r="S33" s="1"/>
      <c r="T33" s="1"/>
      <c r="U33" s="1"/>
    </row>
    <row r="34" spans="1:255" x14ac:dyDescent="0.25">
      <c r="A34" s="3" t="s">
        <v>22</v>
      </c>
      <c r="B34" s="1" t="s">
        <v>23</v>
      </c>
      <c r="Q34" s="1"/>
      <c r="R34" s="1"/>
      <c r="S34" s="1"/>
      <c r="T34" s="1"/>
      <c r="U34" s="1"/>
    </row>
    <row r="35" spans="1:255" x14ac:dyDescent="0.25">
      <c r="A35" s="3"/>
      <c r="B35" s="1" t="s">
        <v>24</v>
      </c>
      <c r="Q35" s="1"/>
      <c r="R35" s="1"/>
      <c r="S35" s="1"/>
      <c r="T35" s="1"/>
      <c r="U35" s="1"/>
    </row>
    <row r="36" spans="1:255" x14ac:dyDescent="0.25">
      <c r="B36" s="1" t="s">
        <v>47</v>
      </c>
      <c r="Q36" s="1"/>
      <c r="R36" s="1"/>
      <c r="S36" s="1"/>
      <c r="T36" s="1"/>
      <c r="U36" s="1"/>
    </row>
    <row r="37" spans="1:255" x14ac:dyDescent="0.25">
      <c r="Q37" s="1"/>
      <c r="R37" s="1"/>
      <c r="S37" s="1"/>
      <c r="T37" s="1"/>
      <c r="U37" s="1"/>
    </row>
    <row r="38" spans="1:255" x14ac:dyDescent="0.25">
      <c r="Q38" s="1"/>
      <c r="R38" s="1"/>
      <c r="S38" s="1"/>
      <c r="T38" s="1"/>
      <c r="U38" s="1"/>
    </row>
    <row r="39" spans="1:255" x14ac:dyDescent="0.25">
      <c r="Q39" s="1"/>
      <c r="R39" s="1"/>
      <c r="S39" s="1"/>
      <c r="T39" s="1"/>
      <c r="U39" s="1"/>
    </row>
    <row r="40" spans="1:255" x14ac:dyDescent="0.25">
      <c r="Q40" s="1"/>
      <c r="R40" s="1"/>
      <c r="S40" s="1"/>
      <c r="T40" s="1"/>
      <c r="U40" s="1"/>
    </row>
    <row r="41" spans="1:255" ht="15.75" x14ac:dyDescent="0.25">
      <c r="A41" s="22" t="s">
        <v>26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</row>
    <row r="42" spans="1:255" ht="15.75" x14ac:dyDescent="0.25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</row>
    <row r="43" spans="1:255" ht="15.75" x14ac:dyDescent="0.25">
      <c r="A43" s="22" t="s">
        <v>27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E4B78-D14D-4605-8A04-48B6E35CB043}">
  <dimension ref="A1:IT43"/>
  <sheetViews>
    <sheetView view="pageBreakPreview" zoomScaleNormal="100" zoomScaleSheetLayoutView="100" workbookViewId="0">
      <pane xSplit="1" ySplit="7" topLeftCell="G8" activePane="bottomRight" state="frozen"/>
      <selection activeCell="M22" sqref="M22"/>
      <selection pane="topRight" activeCell="M22" sqref="M22"/>
      <selection pane="bottomLeft" activeCell="M22" sqref="M22"/>
      <selection pane="bottomRight" activeCell="M22" sqref="M22"/>
    </sheetView>
  </sheetViews>
  <sheetFormatPr defaultRowHeight="15" x14ac:dyDescent="0.25"/>
  <cols>
    <col min="1" max="1" width="38" style="1" customWidth="1"/>
    <col min="2" max="11" width="9.140625" style="1" customWidth="1"/>
    <col min="12" max="12" width="9.7109375" style="1" customWidth="1"/>
    <col min="13" max="13" width="9.140625" style="1" customWidth="1"/>
    <col min="14" max="14" width="12.42578125" style="1" customWidth="1"/>
    <col min="15" max="15" width="10.140625" style="1" customWidth="1"/>
    <col min="16" max="16" width="10" style="1" customWidth="1"/>
    <col min="17" max="21" width="9.140625" style="3" customWidth="1"/>
    <col min="22" max="16384" width="9.140625" style="1"/>
  </cols>
  <sheetData>
    <row r="1" spans="1:21" ht="15.75" x14ac:dyDescent="0.25">
      <c r="J1" s="2" t="s">
        <v>0</v>
      </c>
    </row>
    <row r="2" spans="1:21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1" ht="15.75" x14ac:dyDescent="0.25">
      <c r="A3" s="4" t="s">
        <v>48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21" x14ac:dyDescent="0.25">
      <c r="A4" s="5" t="s">
        <v>3</v>
      </c>
      <c r="B4" s="6"/>
      <c r="C4" s="6"/>
      <c r="D4" s="6"/>
      <c r="E4" s="6"/>
      <c r="F4" s="7"/>
      <c r="K4" s="8"/>
    </row>
    <row r="5" spans="1:21" x14ac:dyDescent="0.25">
      <c r="A5" s="9" t="s">
        <v>4</v>
      </c>
      <c r="B5" s="10" t="s">
        <v>5</v>
      </c>
      <c r="C5" s="10"/>
      <c r="D5" s="10"/>
      <c r="E5" s="10"/>
      <c r="F5" s="10"/>
      <c r="G5" s="10" t="s">
        <v>6</v>
      </c>
      <c r="H5" s="10"/>
      <c r="I5" s="10"/>
      <c r="J5" s="10"/>
      <c r="K5" s="10"/>
      <c r="L5" s="11" t="s">
        <v>7</v>
      </c>
      <c r="M5" s="11"/>
      <c r="N5" s="11"/>
      <c r="O5" s="11"/>
      <c r="P5" s="11"/>
      <c r="Q5" s="11" t="s">
        <v>8</v>
      </c>
      <c r="R5" s="11"/>
      <c r="S5" s="11"/>
      <c r="T5" s="11"/>
      <c r="U5" s="11"/>
    </row>
    <row r="6" spans="1:21" x14ac:dyDescent="0.25">
      <c r="A6" s="12"/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x14ac:dyDescent="0.25">
      <c r="A7" s="13" t="s">
        <v>9</v>
      </c>
      <c r="B7" s="14" t="s">
        <v>10</v>
      </c>
      <c r="C7" s="14" t="s">
        <v>11</v>
      </c>
      <c r="D7" s="14" t="s">
        <v>12</v>
      </c>
      <c r="E7" s="14" t="s">
        <v>13</v>
      </c>
      <c r="F7" s="14" t="s">
        <v>14</v>
      </c>
      <c r="G7" s="14" t="s">
        <v>10</v>
      </c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10</v>
      </c>
      <c r="M7" s="14" t="s">
        <v>11</v>
      </c>
      <c r="N7" s="15" t="s">
        <v>12</v>
      </c>
      <c r="O7" s="15" t="s">
        <v>13</v>
      </c>
      <c r="P7" s="15" t="s">
        <v>14</v>
      </c>
      <c r="Q7" s="15" t="s">
        <v>10</v>
      </c>
      <c r="R7" s="15" t="s">
        <v>11</v>
      </c>
      <c r="S7" s="15" t="s">
        <v>12</v>
      </c>
      <c r="T7" s="15" t="s">
        <v>13</v>
      </c>
      <c r="U7" s="15" t="s">
        <v>14</v>
      </c>
    </row>
    <row r="8" spans="1:21" x14ac:dyDescent="0.25">
      <c r="A8" s="16" t="s">
        <v>29</v>
      </c>
      <c r="B8" s="17">
        <f t="shared" ref="B8:E31" si="0">IF(L8/$P$32=0,"-",L8/$P$32)</f>
        <v>1.5668402273679161E-2</v>
      </c>
      <c r="C8" s="17" t="str">
        <f t="shared" si="0"/>
        <v>-</v>
      </c>
      <c r="D8" s="17" t="str">
        <f t="shared" si="0"/>
        <v>-</v>
      </c>
      <c r="E8" s="17" t="str">
        <f t="shared" si="0"/>
        <v>-</v>
      </c>
      <c r="F8" s="17">
        <f t="shared" ref="F8:F31" si="1">P8/$P$32</f>
        <v>1.5668402273679161E-2</v>
      </c>
      <c r="G8" s="17">
        <f t="shared" ref="G8:K31" si="2">IF(Q8/$U$32=0,"-",Q8/$U$32)</f>
        <v>1.5668402273679161E-2</v>
      </c>
      <c r="H8" s="17" t="str">
        <f t="shared" si="2"/>
        <v>-</v>
      </c>
      <c r="I8" s="17" t="str">
        <f t="shared" si="2"/>
        <v>-</v>
      </c>
      <c r="J8" s="17" t="str">
        <f t="shared" si="2"/>
        <v>-</v>
      </c>
      <c r="K8" s="17">
        <f t="shared" si="2"/>
        <v>1.5668402273679161E-2</v>
      </c>
      <c r="L8" s="19">
        <v>264413</v>
      </c>
      <c r="M8" s="19"/>
      <c r="N8" s="18"/>
      <c r="O8" s="18"/>
      <c r="P8" s="19">
        <f t="shared" ref="P8:P31" si="3">SUM(L8:O8)</f>
        <v>264413</v>
      </c>
      <c r="Q8" s="18">
        <f t="shared" ref="Q8:T32" si="4">IF(L8/744*1.15=0,"0",L8/744*1.15)</f>
        <v>408.70288978494619</v>
      </c>
      <c r="R8" s="18" t="str">
        <f t="shared" si="4"/>
        <v>0</v>
      </c>
      <c r="S8" s="18" t="str">
        <f t="shared" si="4"/>
        <v>0</v>
      </c>
      <c r="T8" s="18" t="str">
        <f t="shared" si="4"/>
        <v>0</v>
      </c>
      <c r="U8" s="18">
        <f t="shared" ref="U8:U33" si="5">Q8+R8+S8+T8</f>
        <v>408.70288978494619</v>
      </c>
    </row>
    <row r="9" spans="1:21" x14ac:dyDescent="0.25">
      <c r="A9" s="16" t="s">
        <v>30</v>
      </c>
      <c r="B9" s="17" t="str">
        <f t="shared" si="0"/>
        <v>-</v>
      </c>
      <c r="C9" s="17" t="str">
        <f t="shared" si="0"/>
        <v>-</v>
      </c>
      <c r="D9" s="17">
        <f t="shared" si="0"/>
        <v>3.9616116944532077E-2</v>
      </c>
      <c r="E9" s="17">
        <f t="shared" si="0"/>
        <v>4.2835803454416552E-2</v>
      </c>
      <c r="F9" s="17">
        <f t="shared" si="1"/>
        <v>8.2451920398948636E-2</v>
      </c>
      <c r="G9" s="17" t="str">
        <f t="shared" si="2"/>
        <v>-</v>
      </c>
      <c r="H9" s="17" t="str">
        <f t="shared" si="2"/>
        <v>-</v>
      </c>
      <c r="I9" s="17">
        <f t="shared" si="2"/>
        <v>3.9616116944532077E-2</v>
      </c>
      <c r="J9" s="17">
        <f t="shared" si="2"/>
        <v>4.2835803454416552E-2</v>
      </c>
      <c r="K9" s="17">
        <f t="shared" si="2"/>
        <v>8.2451920398948636E-2</v>
      </c>
      <c r="L9" s="19"/>
      <c r="M9" s="19"/>
      <c r="N9" s="18">
        <v>668544</v>
      </c>
      <c r="O9" s="18">
        <v>722878</v>
      </c>
      <c r="P9" s="19">
        <f t="shared" si="3"/>
        <v>1391422</v>
      </c>
      <c r="Q9" s="18" t="str">
        <f t="shared" si="4"/>
        <v>0</v>
      </c>
      <c r="R9" s="18" t="str">
        <f t="shared" si="4"/>
        <v>0</v>
      </c>
      <c r="S9" s="18">
        <f t="shared" si="4"/>
        <v>1033.3677419354838</v>
      </c>
      <c r="T9" s="18">
        <f t="shared" si="4"/>
        <v>1117.3517473118279</v>
      </c>
      <c r="U9" s="18">
        <f t="shared" si="5"/>
        <v>2150.7194892473117</v>
      </c>
    </row>
    <row r="10" spans="1:21" x14ac:dyDescent="0.25">
      <c r="A10" s="16" t="s">
        <v>15</v>
      </c>
      <c r="B10" s="17" t="str">
        <f t="shared" si="0"/>
        <v>-</v>
      </c>
      <c r="C10" s="17" t="str">
        <f t="shared" si="0"/>
        <v>-</v>
      </c>
      <c r="D10" s="17">
        <f t="shared" si="0"/>
        <v>4.1684848783648969E-2</v>
      </c>
      <c r="E10" s="17">
        <f t="shared" si="0"/>
        <v>2.8810961843272007E-2</v>
      </c>
      <c r="F10" s="17">
        <f t="shared" si="1"/>
        <v>7.0495810626920979E-2</v>
      </c>
      <c r="G10" s="17" t="str">
        <f t="shared" si="2"/>
        <v>-</v>
      </c>
      <c r="H10" s="17" t="str">
        <f t="shared" si="2"/>
        <v>-</v>
      </c>
      <c r="I10" s="17">
        <f t="shared" si="2"/>
        <v>4.1684848783648962E-2</v>
      </c>
      <c r="J10" s="17">
        <f t="shared" si="2"/>
        <v>2.8810961843272007E-2</v>
      </c>
      <c r="K10" s="17">
        <f t="shared" si="2"/>
        <v>7.0495810626920966E-2</v>
      </c>
      <c r="L10" s="19"/>
      <c r="M10" s="19"/>
      <c r="N10" s="18">
        <v>703455</v>
      </c>
      <c r="O10" s="18">
        <v>486201</v>
      </c>
      <c r="P10" s="19">
        <f t="shared" si="3"/>
        <v>1189656</v>
      </c>
      <c r="Q10" s="18" t="str">
        <f t="shared" si="4"/>
        <v>0</v>
      </c>
      <c r="R10" s="18" t="str">
        <f t="shared" si="4"/>
        <v>0</v>
      </c>
      <c r="S10" s="18">
        <f t="shared" si="4"/>
        <v>1087.3296370967741</v>
      </c>
      <c r="T10" s="18">
        <f t="shared" si="4"/>
        <v>751.52036290322576</v>
      </c>
      <c r="U10" s="18">
        <f t="shared" si="5"/>
        <v>1838.85</v>
      </c>
    </row>
    <row r="11" spans="1:21" x14ac:dyDescent="0.25">
      <c r="A11" s="16" t="s">
        <v>16</v>
      </c>
      <c r="B11" s="17" t="str">
        <f t="shared" si="0"/>
        <v>-</v>
      </c>
      <c r="C11" s="17" t="str">
        <f t="shared" si="0"/>
        <v>-</v>
      </c>
      <c r="D11" s="17">
        <f t="shared" si="0"/>
        <v>6.1414272809737352E-3</v>
      </c>
      <c r="E11" s="17">
        <f t="shared" si="0"/>
        <v>1.4172866363632701E-2</v>
      </c>
      <c r="F11" s="17">
        <f t="shared" si="1"/>
        <v>2.0314293644606435E-2</v>
      </c>
      <c r="G11" s="17" t="str">
        <f t="shared" si="2"/>
        <v>-</v>
      </c>
      <c r="H11" s="17" t="str">
        <f t="shared" si="2"/>
        <v>-</v>
      </c>
      <c r="I11" s="17">
        <f t="shared" si="2"/>
        <v>6.1414272809737352E-3</v>
      </c>
      <c r="J11" s="17">
        <f t="shared" si="2"/>
        <v>1.4172866363632701E-2</v>
      </c>
      <c r="K11" s="17">
        <f t="shared" si="2"/>
        <v>2.0314293644606435E-2</v>
      </c>
      <c r="L11" s="19"/>
      <c r="M11" s="19"/>
      <c r="N11" s="18">
        <v>103640</v>
      </c>
      <c r="O11" s="18">
        <v>239175</v>
      </c>
      <c r="P11" s="19">
        <f t="shared" si="3"/>
        <v>342815</v>
      </c>
      <c r="Q11" s="18" t="str">
        <f t="shared" si="4"/>
        <v>0</v>
      </c>
      <c r="R11" s="18" t="str">
        <f t="shared" si="4"/>
        <v>0</v>
      </c>
      <c r="S11" s="18">
        <f t="shared" si="4"/>
        <v>160.19623655913978</v>
      </c>
      <c r="T11" s="18">
        <f t="shared" si="4"/>
        <v>369.69254032258067</v>
      </c>
      <c r="U11" s="18">
        <f t="shared" si="5"/>
        <v>529.88877688172045</v>
      </c>
    </row>
    <row r="12" spans="1:21" x14ac:dyDescent="0.25">
      <c r="A12" s="16" t="s">
        <v>31</v>
      </c>
      <c r="B12" s="17">
        <f t="shared" si="0"/>
        <v>1.8230332677631481E-2</v>
      </c>
      <c r="C12" s="17" t="str">
        <f t="shared" si="0"/>
        <v>-</v>
      </c>
      <c r="D12" s="17" t="str">
        <f t="shared" si="0"/>
        <v>-</v>
      </c>
      <c r="E12" s="17" t="str">
        <f t="shared" si="0"/>
        <v>-</v>
      </c>
      <c r="F12" s="17">
        <f t="shared" si="1"/>
        <v>1.8230332677631481E-2</v>
      </c>
      <c r="G12" s="17">
        <f t="shared" si="2"/>
        <v>1.8230332677631481E-2</v>
      </c>
      <c r="H12" s="17" t="str">
        <f t="shared" si="2"/>
        <v>-</v>
      </c>
      <c r="I12" s="17" t="str">
        <f t="shared" si="2"/>
        <v>-</v>
      </c>
      <c r="J12" s="17" t="str">
        <f t="shared" si="2"/>
        <v>-</v>
      </c>
      <c r="K12" s="17">
        <f t="shared" si="2"/>
        <v>1.8230332677631481E-2</v>
      </c>
      <c r="L12" s="19">
        <v>307647</v>
      </c>
      <c r="M12" s="19"/>
      <c r="N12" s="18"/>
      <c r="O12" s="18"/>
      <c r="P12" s="19">
        <f t="shared" si="3"/>
        <v>307647</v>
      </c>
      <c r="Q12" s="18">
        <f t="shared" si="4"/>
        <v>475.52963709677414</v>
      </c>
      <c r="R12" s="18" t="str">
        <f t="shared" si="4"/>
        <v>0</v>
      </c>
      <c r="S12" s="18" t="str">
        <f t="shared" si="4"/>
        <v>0</v>
      </c>
      <c r="T12" s="18" t="str">
        <f t="shared" si="4"/>
        <v>0</v>
      </c>
      <c r="U12" s="18">
        <f t="shared" si="5"/>
        <v>475.52963709677414</v>
      </c>
    </row>
    <row r="13" spans="1:21" x14ac:dyDescent="0.25">
      <c r="A13" s="16" t="s">
        <v>32</v>
      </c>
      <c r="B13" s="17" t="str">
        <f t="shared" si="0"/>
        <v>-</v>
      </c>
      <c r="C13" s="17" t="str">
        <f t="shared" si="0"/>
        <v>-</v>
      </c>
      <c r="D13" s="17">
        <f t="shared" si="0"/>
        <v>2.9744205168706739E-2</v>
      </c>
      <c r="E13" s="17">
        <f t="shared" si="0"/>
        <v>1.7184441211892516E-2</v>
      </c>
      <c r="F13" s="17">
        <f t="shared" si="1"/>
        <v>4.6928646380599251E-2</v>
      </c>
      <c r="G13" s="17" t="str">
        <f t="shared" si="2"/>
        <v>-</v>
      </c>
      <c r="H13" s="17" t="str">
        <f t="shared" si="2"/>
        <v>-</v>
      </c>
      <c r="I13" s="17">
        <f t="shared" si="2"/>
        <v>2.9744205168706735E-2</v>
      </c>
      <c r="J13" s="17">
        <f t="shared" si="2"/>
        <v>1.7184441211892512E-2</v>
      </c>
      <c r="K13" s="17">
        <f t="shared" si="2"/>
        <v>4.6928646380599244E-2</v>
      </c>
      <c r="L13" s="19"/>
      <c r="M13" s="19"/>
      <c r="N13" s="18">
        <v>501950</v>
      </c>
      <c r="O13" s="18">
        <v>289997</v>
      </c>
      <c r="P13" s="19">
        <f t="shared" si="3"/>
        <v>791947</v>
      </c>
      <c r="Q13" s="18" t="str">
        <f t="shared" si="4"/>
        <v>0</v>
      </c>
      <c r="R13" s="18" t="str">
        <f t="shared" si="4"/>
        <v>0</v>
      </c>
      <c r="S13" s="18">
        <f>IF(N13/744*1.15=0,"0",N13/744*1.15)</f>
        <v>775.86357526881716</v>
      </c>
      <c r="T13" s="18">
        <f t="shared" si="4"/>
        <v>448.24805107526873</v>
      </c>
      <c r="U13" s="18">
        <f t="shared" si="5"/>
        <v>1224.1116263440858</v>
      </c>
    </row>
    <row r="14" spans="1:21" x14ac:dyDescent="0.25">
      <c r="A14" s="16" t="s">
        <v>33</v>
      </c>
      <c r="B14" s="17" t="str">
        <f t="shared" si="0"/>
        <v>-</v>
      </c>
      <c r="C14" s="17" t="str">
        <f t="shared" si="0"/>
        <v>-</v>
      </c>
      <c r="D14" s="17">
        <f t="shared" si="0"/>
        <v>1.0036587831535743E-2</v>
      </c>
      <c r="E14" s="17">
        <f t="shared" si="0"/>
        <v>1.4766624578176861E-2</v>
      </c>
      <c r="F14" s="17">
        <f t="shared" si="1"/>
        <v>2.4803212409712606E-2</v>
      </c>
      <c r="G14" s="17" t="str">
        <f t="shared" si="2"/>
        <v>-</v>
      </c>
      <c r="H14" s="17" t="str">
        <f t="shared" si="2"/>
        <v>-</v>
      </c>
      <c r="I14" s="17">
        <f t="shared" si="2"/>
        <v>1.0036587831535743E-2</v>
      </c>
      <c r="J14" s="17">
        <f t="shared" si="2"/>
        <v>1.4766624578176861E-2</v>
      </c>
      <c r="K14" s="17">
        <f t="shared" si="2"/>
        <v>2.4803212409712606E-2</v>
      </c>
      <c r="L14" s="19"/>
      <c r="M14" s="19"/>
      <c r="N14" s="18">
        <v>169373</v>
      </c>
      <c r="O14" s="18">
        <v>249195</v>
      </c>
      <c r="P14" s="19">
        <f t="shared" si="3"/>
        <v>418568</v>
      </c>
      <c r="Q14" s="18" t="str">
        <f t="shared" si="4"/>
        <v>0</v>
      </c>
      <c r="R14" s="18" t="str">
        <f t="shared" si="4"/>
        <v>0</v>
      </c>
      <c r="S14" s="18">
        <f t="shared" si="4"/>
        <v>261.79966397849461</v>
      </c>
      <c r="T14" s="18">
        <f t="shared" si="4"/>
        <v>385.18044354838707</v>
      </c>
      <c r="U14" s="18">
        <f t="shared" si="5"/>
        <v>646.98010752688174</v>
      </c>
    </row>
    <row r="15" spans="1:21" x14ac:dyDescent="0.25">
      <c r="A15" s="16" t="s">
        <v>17</v>
      </c>
      <c r="B15" s="17" t="str">
        <f t="shared" si="0"/>
        <v>-</v>
      </c>
      <c r="C15" s="17" t="str">
        <f t="shared" si="0"/>
        <v>-</v>
      </c>
      <c r="D15" s="17">
        <f t="shared" si="0"/>
        <v>2.8169086695573171E-2</v>
      </c>
      <c r="E15" s="17">
        <f t="shared" si="0"/>
        <v>3.2679812149596733E-2</v>
      </c>
      <c r="F15" s="17">
        <f t="shared" si="1"/>
        <v>6.0848898845169905E-2</v>
      </c>
      <c r="G15" s="17" t="str">
        <f t="shared" si="2"/>
        <v>-</v>
      </c>
      <c r="H15" s="17" t="str">
        <f t="shared" si="2"/>
        <v>-</v>
      </c>
      <c r="I15" s="17">
        <f t="shared" si="2"/>
        <v>2.8169086695573164E-2</v>
      </c>
      <c r="J15" s="17">
        <f t="shared" si="2"/>
        <v>3.2679812149596726E-2</v>
      </c>
      <c r="K15" s="17">
        <f t="shared" si="2"/>
        <v>6.0848898845169891E-2</v>
      </c>
      <c r="L15" s="19"/>
      <c r="M15" s="19"/>
      <c r="N15" s="18">
        <v>475369</v>
      </c>
      <c r="O15" s="18">
        <v>551490</v>
      </c>
      <c r="P15" s="19">
        <f t="shared" si="3"/>
        <v>1026859</v>
      </c>
      <c r="Q15" s="18" t="str">
        <f t="shared" si="4"/>
        <v>0</v>
      </c>
      <c r="R15" s="18" t="str">
        <f t="shared" si="4"/>
        <v>0</v>
      </c>
      <c r="S15" s="18">
        <f t="shared" si="4"/>
        <v>734.77735215053747</v>
      </c>
      <c r="T15" s="18">
        <f t="shared" si="4"/>
        <v>852.43749999999989</v>
      </c>
      <c r="U15" s="18">
        <f t="shared" si="5"/>
        <v>1587.2148521505374</v>
      </c>
    </row>
    <row r="16" spans="1:21" x14ac:dyDescent="0.25">
      <c r="A16" s="16" t="s">
        <v>34</v>
      </c>
      <c r="B16" s="17" t="str">
        <f t="shared" si="0"/>
        <v>-</v>
      </c>
      <c r="C16" s="17" t="str">
        <f t="shared" si="0"/>
        <v>-</v>
      </c>
      <c r="D16" s="17">
        <f t="shared" si="0"/>
        <v>2.0733065032049906E-2</v>
      </c>
      <c r="E16" s="17">
        <f t="shared" si="0"/>
        <v>2.629525213865546E-2</v>
      </c>
      <c r="F16" s="17">
        <f t="shared" si="1"/>
        <v>4.7028317170705367E-2</v>
      </c>
      <c r="G16" s="17" t="str">
        <f t="shared" si="2"/>
        <v>-</v>
      </c>
      <c r="H16" s="17" t="str">
        <f t="shared" si="2"/>
        <v>-</v>
      </c>
      <c r="I16" s="17">
        <f t="shared" si="2"/>
        <v>2.0733065032049903E-2</v>
      </c>
      <c r="J16" s="17">
        <f t="shared" si="2"/>
        <v>2.6295252138655457E-2</v>
      </c>
      <c r="K16" s="17">
        <f t="shared" si="2"/>
        <v>4.702831717070536E-2</v>
      </c>
      <c r="L16" s="19"/>
      <c r="M16" s="19"/>
      <c r="N16" s="18">
        <v>349882</v>
      </c>
      <c r="O16" s="18">
        <v>443747</v>
      </c>
      <c r="P16" s="19">
        <f t="shared" si="3"/>
        <v>793629</v>
      </c>
      <c r="Q16" s="18" t="str">
        <f t="shared" si="4"/>
        <v>0</v>
      </c>
      <c r="R16" s="18" t="str">
        <f t="shared" si="4"/>
        <v>0</v>
      </c>
      <c r="S16" s="18">
        <f t="shared" si="4"/>
        <v>540.81223118279559</v>
      </c>
      <c r="T16" s="18">
        <f t="shared" si="4"/>
        <v>685.89926075268806</v>
      </c>
      <c r="U16" s="18">
        <f t="shared" si="5"/>
        <v>1226.7114919354835</v>
      </c>
    </row>
    <row r="17" spans="1:21" x14ac:dyDescent="0.25">
      <c r="A17" s="16" t="s">
        <v>35</v>
      </c>
      <c r="B17" s="17" t="str">
        <f t="shared" si="0"/>
        <v>-</v>
      </c>
      <c r="C17" s="17" t="str">
        <f t="shared" si="0"/>
        <v>-</v>
      </c>
      <c r="D17" s="17">
        <f t="shared" si="0"/>
        <v>1.353318373628697E-3</v>
      </c>
      <c r="E17" s="17">
        <f t="shared" si="0"/>
        <v>6.6664470195826435E-3</v>
      </c>
      <c r="F17" s="17">
        <f t="shared" si="1"/>
        <v>8.0197653932113401E-3</v>
      </c>
      <c r="G17" s="17" t="str">
        <f t="shared" si="2"/>
        <v>-</v>
      </c>
      <c r="H17" s="17" t="str">
        <f t="shared" si="2"/>
        <v>-</v>
      </c>
      <c r="I17" s="17">
        <f t="shared" si="2"/>
        <v>1.3533183736286968E-3</v>
      </c>
      <c r="J17" s="17">
        <f t="shared" si="2"/>
        <v>6.6664470195826435E-3</v>
      </c>
      <c r="K17" s="17">
        <f t="shared" si="2"/>
        <v>8.0197653932113401E-3</v>
      </c>
      <c r="L17" s="19"/>
      <c r="M17" s="19"/>
      <c r="N17" s="18">
        <v>22838</v>
      </c>
      <c r="O17" s="18">
        <v>112500</v>
      </c>
      <c r="P17" s="19">
        <f t="shared" si="3"/>
        <v>135338</v>
      </c>
      <c r="Q17" s="18" t="str">
        <f t="shared" si="4"/>
        <v>0</v>
      </c>
      <c r="R17" s="18" t="str">
        <f t="shared" si="4"/>
        <v>0</v>
      </c>
      <c r="S17" s="18">
        <f t="shared" si="4"/>
        <v>35.300672043010749</v>
      </c>
      <c r="T17" s="18">
        <f t="shared" si="4"/>
        <v>173.89112903225805</v>
      </c>
      <c r="U17" s="18">
        <f t="shared" si="5"/>
        <v>209.19180107526881</v>
      </c>
    </row>
    <row r="18" spans="1:21" x14ac:dyDescent="0.25">
      <c r="A18" s="16" t="s">
        <v>18</v>
      </c>
      <c r="B18" s="17" t="str">
        <f t="shared" si="0"/>
        <v>-</v>
      </c>
      <c r="C18" s="17" t="str">
        <f t="shared" si="0"/>
        <v>-</v>
      </c>
      <c r="D18" s="17">
        <f t="shared" si="0"/>
        <v>9.1873121098943345E-3</v>
      </c>
      <c r="E18" s="17">
        <f t="shared" si="0"/>
        <v>2.140285037127073E-2</v>
      </c>
      <c r="F18" s="17">
        <f t="shared" si="1"/>
        <v>3.0590162481165067E-2</v>
      </c>
      <c r="G18" s="17" t="str">
        <f t="shared" si="2"/>
        <v>-</v>
      </c>
      <c r="H18" s="17" t="str">
        <f t="shared" si="2"/>
        <v>-</v>
      </c>
      <c r="I18" s="17">
        <f t="shared" si="2"/>
        <v>9.1873121098943345E-3</v>
      </c>
      <c r="J18" s="17">
        <f t="shared" si="2"/>
        <v>2.1402850371270727E-2</v>
      </c>
      <c r="K18" s="17">
        <f t="shared" si="2"/>
        <v>3.0590162481165063E-2</v>
      </c>
      <c r="L18" s="19"/>
      <c r="M18" s="19"/>
      <c r="N18" s="18">
        <v>155041</v>
      </c>
      <c r="O18" s="18">
        <v>361185</v>
      </c>
      <c r="P18" s="19">
        <f t="shared" si="3"/>
        <v>516226</v>
      </c>
      <c r="Q18" s="18" t="str">
        <f t="shared" si="4"/>
        <v>0</v>
      </c>
      <c r="R18" s="18" t="str">
        <f t="shared" si="4"/>
        <v>0</v>
      </c>
      <c r="S18" s="18">
        <f t="shared" si="4"/>
        <v>239.64670698924729</v>
      </c>
      <c r="T18" s="18">
        <f t="shared" si="4"/>
        <v>558.2832661290322</v>
      </c>
      <c r="U18" s="18">
        <f t="shared" si="5"/>
        <v>797.92997311827946</v>
      </c>
    </row>
    <row r="19" spans="1:21" x14ac:dyDescent="0.25">
      <c r="A19" s="16" t="s">
        <v>36</v>
      </c>
      <c r="B19" s="17" t="str">
        <f t="shared" si="0"/>
        <v>-</v>
      </c>
      <c r="C19" s="17" t="str">
        <f t="shared" si="0"/>
        <v>-</v>
      </c>
      <c r="D19" s="17">
        <f t="shared" si="0"/>
        <v>3.9242736654128613E-2</v>
      </c>
      <c r="E19" s="17">
        <f t="shared" si="0"/>
        <v>6.7693769615650001E-3</v>
      </c>
      <c r="F19" s="17">
        <f t="shared" si="1"/>
        <v>4.6012113615693608E-2</v>
      </c>
      <c r="G19" s="17" t="str">
        <f t="shared" si="2"/>
        <v>-</v>
      </c>
      <c r="H19" s="17" t="str">
        <f t="shared" si="2"/>
        <v>-</v>
      </c>
      <c r="I19" s="17">
        <f t="shared" si="2"/>
        <v>3.9242736654128606E-2</v>
      </c>
      <c r="J19" s="17">
        <f t="shared" si="2"/>
        <v>6.7693769615649983E-3</v>
      </c>
      <c r="K19" s="17">
        <f t="shared" si="2"/>
        <v>4.6012113615693608E-2</v>
      </c>
      <c r="L19" s="19"/>
      <c r="M19" s="19"/>
      <c r="N19" s="18">
        <v>662243</v>
      </c>
      <c r="O19" s="18">
        <v>114237</v>
      </c>
      <c r="P19" s="19">
        <f t="shared" si="3"/>
        <v>776480</v>
      </c>
      <c r="Q19" s="18" t="str">
        <f t="shared" si="4"/>
        <v>0</v>
      </c>
      <c r="R19" s="18" t="str">
        <f t="shared" si="4"/>
        <v>0</v>
      </c>
      <c r="S19" s="18">
        <f t="shared" si="4"/>
        <v>1023.6282930107526</v>
      </c>
      <c r="T19" s="18">
        <f t="shared" si="4"/>
        <v>176.57600806451609</v>
      </c>
      <c r="U19" s="18">
        <f t="shared" si="5"/>
        <v>1200.2043010752686</v>
      </c>
    </row>
    <row r="20" spans="1:21" x14ac:dyDescent="0.25">
      <c r="A20" s="16" t="s">
        <v>37</v>
      </c>
      <c r="B20" s="17" t="str">
        <f t="shared" si="0"/>
        <v>-</v>
      </c>
      <c r="C20" s="17" t="str">
        <f t="shared" si="0"/>
        <v>-</v>
      </c>
      <c r="D20" s="17">
        <f t="shared" si="0"/>
        <v>4.7457991902607535E-3</v>
      </c>
      <c r="E20" s="17">
        <f t="shared" si="0"/>
        <v>4.9345337125484929E-3</v>
      </c>
      <c r="F20" s="17">
        <f t="shared" si="1"/>
        <v>9.6803329028092473E-3</v>
      </c>
      <c r="G20" s="17" t="str">
        <f t="shared" si="2"/>
        <v>-</v>
      </c>
      <c r="H20" s="17" t="str">
        <f t="shared" si="2"/>
        <v>-</v>
      </c>
      <c r="I20" s="17">
        <f t="shared" si="2"/>
        <v>4.7457991902607535E-3</v>
      </c>
      <c r="J20" s="17">
        <f t="shared" si="2"/>
        <v>4.9345337125484921E-3</v>
      </c>
      <c r="K20" s="17">
        <f t="shared" si="2"/>
        <v>9.6803329028092456E-3</v>
      </c>
      <c r="L20" s="19"/>
      <c r="M20" s="19"/>
      <c r="N20" s="18">
        <v>80088</v>
      </c>
      <c r="O20" s="18">
        <v>83273</v>
      </c>
      <c r="P20" s="19">
        <f t="shared" si="3"/>
        <v>163361</v>
      </c>
      <c r="Q20" s="18" t="str">
        <f t="shared" si="4"/>
        <v>0</v>
      </c>
      <c r="R20" s="18" t="str">
        <f t="shared" si="4"/>
        <v>0</v>
      </c>
      <c r="S20" s="18">
        <f t="shared" si="4"/>
        <v>123.79193548387096</v>
      </c>
      <c r="T20" s="18">
        <f t="shared" si="4"/>
        <v>128.71498655913976</v>
      </c>
      <c r="U20" s="18">
        <f t="shared" si="5"/>
        <v>252.50692204301072</v>
      </c>
    </row>
    <row r="21" spans="1:21" x14ac:dyDescent="0.25">
      <c r="A21" s="16" t="s">
        <v>38</v>
      </c>
      <c r="B21" s="17" t="str">
        <f t="shared" si="0"/>
        <v>-</v>
      </c>
      <c r="C21" s="17" t="str">
        <f t="shared" si="0"/>
        <v>-</v>
      </c>
      <c r="D21" s="17">
        <f t="shared" si="0"/>
        <v>1.1603054737870563E-2</v>
      </c>
      <c r="E21" s="17" t="str">
        <f t="shared" si="0"/>
        <v>-</v>
      </c>
      <c r="F21" s="17">
        <f t="shared" si="1"/>
        <v>1.1603054737870563E-2</v>
      </c>
      <c r="G21" s="17" t="str">
        <f t="shared" si="2"/>
        <v>-</v>
      </c>
      <c r="H21" s="17" t="str">
        <f t="shared" si="2"/>
        <v>-</v>
      </c>
      <c r="I21" s="17">
        <f t="shared" si="2"/>
        <v>1.1603054737870561E-2</v>
      </c>
      <c r="J21" s="17" t="str">
        <f t="shared" si="2"/>
        <v>-</v>
      </c>
      <c r="K21" s="17">
        <f t="shared" si="2"/>
        <v>1.1603054737870561E-2</v>
      </c>
      <c r="L21" s="19"/>
      <c r="M21" s="19"/>
      <c r="N21" s="18">
        <v>195808</v>
      </c>
      <c r="O21" s="18"/>
      <c r="P21" s="19">
        <f t="shared" si="3"/>
        <v>195808</v>
      </c>
      <c r="Q21" s="18" t="str">
        <f t="shared" si="4"/>
        <v>0</v>
      </c>
      <c r="R21" s="18" t="str">
        <f t="shared" si="4"/>
        <v>0</v>
      </c>
      <c r="S21" s="18">
        <f t="shared" si="4"/>
        <v>302.66021505376341</v>
      </c>
      <c r="T21" s="18" t="str">
        <f t="shared" si="4"/>
        <v>0</v>
      </c>
      <c r="U21" s="18">
        <f t="shared" si="5"/>
        <v>302.66021505376341</v>
      </c>
    </row>
    <row r="22" spans="1:21" x14ac:dyDescent="0.25">
      <c r="A22" s="16" t="s">
        <v>19</v>
      </c>
      <c r="B22" s="17">
        <f t="shared" si="0"/>
        <v>3.3871832134004951E-2</v>
      </c>
      <c r="C22" s="17" t="str">
        <f t="shared" si="0"/>
        <v>-</v>
      </c>
      <c r="D22" s="17">
        <f t="shared" si="0"/>
        <v>7.1682615968327201E-2</v>
      </c>
      <c r="E22" s="17">
        <f t="shared" si="0"/>
        <v>1.2752053917512407E-2</v>
      </c>
      <c r="F22" s="17">
        <f t="shared" si="1"/>
        <v>0.11830650201984456</v>
      </c>
      <c r="G22" s="17">
        <f t="shared" si="2"/>
        <v>3.3871832134004944E-2</v>
      </c>
      <c r="H22" s="17" t="str">
        <f t="shared" si="2"/>
        <v>-</v>
      </c>
      <c r="I22" s="17">
        <f t="shared" si="2"/>
        <v>7.1682615968327201E-2</v>
      </c>
      <c r="J22" s="17">
        <f t="shared" si="2"/>
        <v>1.2752053917512407E-2</v>
      </c>
      <c r="K22" s="17">
        <f t="shared" si="2"/>
        <v>0.11830650201984455</v>
      </c>
      <c r="L22" s="19">
        <v>571606</v>
      </c>
      <c r="M22" s="19"/>
      <c r="N22" s="18">
        <v>1209684</v>
      </c>
      <c r="O22" s="18">
        <v>215198</v>
      </c>
      <c r="P22" s="19">
        <f t="shared" si="3"/>
        <v>1996488</v>
      </c>
      <c r="Q22" s="18">
        <f t="shared" si="4"/>
        <v>883.53077956989239</v>
      </c>
      <c r="R22" s="18" t="str">
        <f t="shared" si="4"/>
        <v>0</v>
      </c>
      <c r="S22" s="18">
        <f t="shared" si="4"/>
        <v>1869.807258064516</v>
      </c>
      <c r="T22" s="18">
        <f t="shared" si="4"/>
        <v>332.63131720430107</v>
      </c>
      <c r="U22" s="18">
        <f t="shared" si="5"/>
        <v>3085.9693548387095</v>
      </c>
    </row>
    <row r="23" spans="1:21" x14ac:dyDescent="0.25">
      <c r="A23" s="16" t="s">
        <v>39</v>
      </c>
      <c r="B23" s="17" t="str">
        <f t="shared" si="0"/>
        <v>-</v>
      </c>
      <c r="C23" s="17" t="str">
        <f t="shared" si="0"/>
        <v>-</v>
      </c>
      <c r="D23" s="17">
        <f t="shared" si="0"/>
        <v>1.0085712138906713E-2</v>
      </c>
      <c r="E23" s="17">
        <f t="shared" si="0"/>
        <v>1.5486660113598628E-2</v>
      </c>
      <c r="F23" s="17">
        <f t="shared" si="1"/>
        <v>2.5572372252505339E-2</v>
      </c>
      <c r="G23" s="17" t="str">
        <f t="shared" si="2"/>
        <v>-</v>
      </c>
      <c r="H23" s="17" t="str">
        <f t="shared" si="2"/>
        <v>-</v>
      </c>
      <c r="I23" s="17">
        <f t="shared" si="2"/>
        <v>1.0085712138906711E-2</v>
      </c>
      <c r="J23" s="17">
        <f t="shared" si="2"/>
        <v>1.5486660113598625E-2</v>
      </c>
      <c r="K23" s="17">
        <f t="shared" si="2"/>
        <v>2.5572372252505336E-2</v>
      </c>
      <c r="L23" s="19"/>
      <c r="M23" s="19"/>
      <c r="N23" s="18">
        <v>170202</v>
      </c>
      <c r="O23" s="18">
        <v>261346</v>
      </c>
      <c r="P23" s="19">
        <f t="shared" si="3"/>
        <v>431548</v>
      </c>
      <c r="Q23" s="18" t="str">
        <f t="shared" si="4"/>
        <v>0</v>
      </c>
      <c r="R23" s="18" t="str">
        <f t="shared" si="4"/>
        <v>0</v>
      </c>
      <c r="S23" s="18">
        <f t="shared" si="4"/>
        <v>263.08104838709676</v>
      </c>
      <c r="T23" s="18">
        <f t="shared" si="4"/>
        <v>403.96223118279562</v>
      </c>
      <c r="U23" s="18">
        <f t="shared" si="5"/>
        <v>667.04327956989232</v>
      </c>
    </row>
    <row r="24" spans="1:21" x14ac:dyDescent="0.25">
      <c r="A24" s="16" t="s">
        <v>40</v>
      </c>
      <c r="B24" s="17">
        <f t="shared" si="0"/>
        <v>2.0899341035045007E-2</v>
      </c>
      <c r="C24" s="17" t="str">
        <f t="shared" si="0"/>
        <v>-</v>
      </c>
      <c r="D24" s="17">
        <f t="shared" si="0"/>
        <v>4.6096318248714296E-2</v>
      </c>
      <c r="E24" s="17">
        <f t="shared" si="0"/>
        <v>1.0201382401859827E-2</v>
      </c>
      <c r="F24" s="17">
        <f t="shared" si="1"/>
        <v>7.7197041685619125E-2</v>
      </c>
      <c r="G24" s="17">
        <f t="shared" si="2"/>
        <v>2.0899341035045007E-2</v>
      </c>
      <c r="H24" s="17" t="str">
        <f t="shared" si="2"/>
        <v>-</v>
      </c>
      <c r="I24" s="17">
        <f t="shared" si="2"/>
        <v>4.6096318248714296E-2</v>
      </c>
      <c r="J24" s="17">
        <f t="shared" si="2"/>
        <v>1.0201382401859825E-2</v>
      </c>
      <c r="K24" s="17">
        <f t="shared" si="2"/>
        <v>7.7197041685619125E-2</v>
      </c>
      <c r="L24" s="19">
        <v>352688</v>
      </c>
      <c r="M24" s="19"/>
      <c r="N24" s="18">
        <v>777901</v>
      </c>
      <c r="O24" s="18">
        <v>172154</v>
      </c>
      <c r="P24" s="19">
        <f>SUM(L24:O24)</f>
        <v>1302743</v>
      </c>
      <c r="Q24" s="18">
        <f t="shared" si="4"/>
        <v>545.14946236559138</v>
      </c>
      <c r="R24" s="18" t="str">
        <f t="shared" si="4"/>
        <v>0</v>
      </c>
      <c r="S24" s="18">
        <f t="shared" si="4"/>
        <v>1202.4007392473118</v>
      </c>
      <c r="T24" s="18">
        <f t="shared" si="4"/>
        <v>266.09825268817201</v>
      </c>
      <c r="U24" s="18">
        <f t="shared" si="5"/>
        <v>2013.6484543010752</v>
      </c>
    </row>
    <row r="25" spans="1:21" x14ac:dyDescent="0.25">
      <c r="A25" s="16" t="s">
        <v>41</v>
      </c>
      <c r="B25" s="17">
        <f t="shared" si="0"/>
        <v>1.589992057150591E-2</v>
      </c>
      <c r="C25" s="17" t="str">
        <f t="shared" si="0"/>
        <v>-</v>
      </c>
      <c r="D25" s="17">
        <f t="shared" si="0"/>
        <v>6.7755871273219082E-2</v>
      </c>
      <c r="E25" s="17">
        <f t="shared" si="0"/>
        <v>3.2900249331044261E-3</v>
      </c>
      <c r="F25" s="17">
        <f t="shared" si="1"/>
        <v>8.6945816777829421E-2</v>
      </c>
      <c r="G25" s="17">
        <f t="shared" si="2"/>
        <v>1.589992057150591E-2</v>
      </c>
      <c r="H25" s="17" t="str">
        <f t="shared" si="2"/>
        <v>-</v>
      </c>
      <c r="I25" s="17">
        <f t="shared" si="2"/>
        <v>6.7755871273219082E-2</v>
      </c>
      <c r="J25" s="17">
        <f t="shared" si="2"/>
        <v>3.2900249331044261E-3</v>
      </c>
      <c r="K25" s="17">
        <f t="shared" si="2"/>
        <v>8.6945816777829407E-2</v>
      </c>
      <c r="L25" s="19">
        <v>268320</v>
      </c>
      <c r="M25" s="19"/>
      <c r="N25" s="18">
        <v>1143418</v>
      </c>
      <c r="O25" s="18">
        <v>55521</v>
      </c>
      <c r="P25" s="19">
        <f t="shared" si="3"/>
        <v>1467259</v>
      </c>
      <c r="Q25" s="18">
        <f t="shared" si="4"/>
        <v>414.74193548387092</v>
      </c>
      <c r="R25" s="18" t="str">
        <f t="shared" si="4"/>
        <v>0</v>
      </c>
      <c r="S25" s="18">
        <f t="shared" si="4"/>
        <v>1767.3799731182794</v>
      </c>
      <c r="T25" s="18">
        <f t="shared" si="4"/>
        <v>85.818749999999994</v>
      </c>
      <c r="U25" s="18">
        <f t="shared" si="5"/>
        <v>2267.9406586021501</v>
      </c>
    </row>
    <row r="26" spans="1:21" x14ac:dyDescent="0.25">
      <c r="A26" s="16" t="s">
        <v>42</v>
      </c>
      <c r="B26" s="17" t="str">
        <f t="shared" si="0"/>
        <v>-</v>
      </c>
      <c r="C26" s="17" t="str">
        <f t="shared" si="0"/>
        <v>-</v>
      </c>
      <c r="D26" s="17">
        <f t="shared" si="0"/>
        <v>6.6198707764058267E-3</v>
      </c>
      <c r="E26" s="17">
        <f t="shared" si="0"/>
        <v>1.0328074523885317E-2</v>
      </c>
      <c r="F26" s="17">
        <f t="shared" si="1"/>
        <v>1.6947945300291142E-2</v>
      </c>
      <c r="G26" s="17" t="str">
        <f t="shared" si="2"/>
        <v>-</v>
      </c>
      <c r="H26" s="17" t="str">
        <f t="shared" si="2"/>
        <v>-</v>
      </c>
      <c r="I26" s="17">
        <f t="shared" si="2"/>
        <v>6.6198707764058258E-3</v>
      </c>
      <c r="J26" s="17">
        <f t="shared" si="2"/>
        <v>1.0328074523885317E-2</v>
      </c>
      <c r="K26" s="17">
        <f t="shared" si="2"/>
        <v>1.6947945300291142E-2</v>
      </c>
      <c r="L26" s="19"/>
      <c r="M26" s="19"/>
      <c r="N26" s="18">
        <v>111714</v>
      </c>
      <c r="O26" s="18">
        <v>174292</v>
      </c>
      <c r="P26" s="19">
        <f t="shared" si="3"/>
        <v>286006</v>
      </c>
      <c r="Q26" s="18" t="str">
        <f t="shared" si="4"/>
        <v>0</v>
      </c>
      <c r="R26" s="18" t="str">
        <f t="shared" si="4"/>
        <v>0</v>
      </c>
      <c r="S26" s="18">
        <f t="shared" si="4"/>
        <v>172.67620967741934</v>
      </c>
      <c r="T26" s="18">
        <f t="shared" si="4"/>
        <v>269.40295698924729</v>
      </c>
      <c r="U26" s="18">
        <f t="shared" si="5"/>
        <v>442.07916666666665</v>
      </c>
    </row>
    <row r="27" spans="1:21" x14ac:dyDescent="0.25">
      <c r="A27" s="16" t="s">
        <v>43</v>
      </c>
      <c r="B27" s="17">
        <f t="shared" si="0"/>
        <v>6.8648404828854231E-3</v>
      </c>
      <c r="C27" s="17" t="str">
        <f t="shared" si="0"/>
        <v>-</v>
      </c>
      <c r="D27" s="17">
        <f t="shared" si="0"/>
        <v>3.3185336234255035E-2</v>
      </c>
      <c r="E27" s="17">
        <f t="shared" si="0"/>
        <v>3.6148734892053336E-2</v>
      </c>
      <c r="F27" s="17">
        <f t="shared" si="1"/>
        <v>7.6198911609193801E-2</v>
      </c>
      <c r="G27" s="17">
        <f t="shared" si="2"/>
        <v>6.8648404828854231E-3</v>
      </c>
      <c r="H27" s="17" t="str">
        <f t="shared" si="2"/>
        <v>-</v>
      </c>
      <c r="I27" s="17">
        <f t="shared" si="2"/>
        <v>3.3185336234255035E-2</v>
      </c>
      <c r="J27" s="17">
        <f t="shared" si="2"/>
        <v>3.6148734892053329E-2</v>
      </c>
      <c r="K27" s="17">
        <f t="shared" si="2"/>
        <v>7.6198911609193787E-2</v>
      </c>
      <c r="L27" s="19">
        <v>115848</v>
      </c>
      <c r="M27" s="19"/>
      <c r="N27" s="19">
        <v>560021</v>
      </c>
      <c r="O27" s="19">
        <v>610030</v>
      </c>
      <c r="P27" s="19">
        <f t="shared" si="3"/>
        <v>1285899</v>
      </c>
      <c r="Q27" s="18">
        <f t="shared" si="4"/>
        <v>179.06612903225806</v>
      </c>
      <c r="R27" s="18" t="str">
        <f t="shared" si="4"/>
        <v>0</v>
      </c>
      <c r="S27" s="18">
        <f t="shared" si="4"/>
        <v>865.62385752688169</v>
      </c>
      <c r="T27" s="18">
        <f t="shared" si="4"/>
        <v>942.92271505376334</v>
      </c>
      <c r="U27" s="18">
        <f t="shared" si="5"/>
        <v>1987.612701612903</v>
      </c>
    </row>
    <row r="28" spans="1:21" x14ac:dyDescent="0.25">
      <c r="A28" s="16" t="s">
        <v>20</v>
      </c>
      <c r="B28" s="17" t="str">
        <f t="shared" si="0"/>
        <v>-</v>
      </c>
      <c r="C28" s="17" t="str">
        <f t="shared" si="0"/>
        <v>-</v>
      </c>
      <c r="D28" s="17">
        <f t="shared" si="0"/>
        <v>2.645252103101077E-2</v>
      </c>
      <c r="E28" s="17">
        <f t="shared" si="0"/>
        <v>2.3300980423993142E-2</v>
      </c>
      <c r="F28" s="17">
        <f t="shared" si="1"/>
        <v>4.9753501455003915E-2</v>
      </c>
      <c r="G28" s="17" t="str">
        <f t="shared" si="2"/>
        <v>-</v>
      </c>
      <c r="H28" s="17" t="str">
        <f t="shared" si="2"/>
        <v>-</v>
      </c>
      <c r="I28" s="17">
        <f t="shared" si="2"/>
        <v>2.645252103101077E-2</v>
      </c>
      <c r="J28" s="17">
        <f t="shared" si="2"/>
        <v>2.3300980423993138E-2</v>
      </c>
      <c r="K28" s="17">
        <f t="shared" si="2"/>
        <v>4.9753501455003908E-2</v>
      </c>
      <c r="L28" s="19"/>
      <c r="M28" s="19"/>
      <c r="N28" s="18">
        <v>446401</v>
      </c>
      <c r="O28" s="18">
        <v>393217</v>
      </c>
      <c r="P28" s="19">
        <f t="shared" si="3"/>
        <v>839618</v>
      </c>
      <c r="Q28" s="18" t="str">
        <f t="shared" si="4"/>
        <v>0</v>
      </c>
      <c r="R28" s="18" t="str">
        <f t="shared" si="4"/>
        <v>0</v>
      </c>
      <c r="S28" s="18">
        <f t="shared" si="4"/>
        <v>690.0015456989247</v>
      </c>
      <c r="T28" s="18">
        <f t="shared" si="4"/>
        <v>607.79509408602144</v>
      </c>
      <c r="U28" s="18">
        <f t="shared" si="5"/>
        <v>1297.7966397849461</v>
      </c>
    </row>
    <row r="29" spans="1:21" x14ac:dyDescent="0.25">
      <c r="A29" s="16" t="s">
        <v>44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9"/>
      <c r="M29" s="19"/>
      <c r="N29" s="18"/>
      <c r="O29" s="18"/>
      <c r="P29" s="19"/>
      <c r="Q29" s="18"/>
      <c r="R29" s="18"/>
      <c r="S29" s="18"/>
      <c r="T29" s="18"/>
      <c r="U29" s="18"/>
    </row>
    <row r="30" spans="1:21" x14ac:dyDescent="0.25">
      <c r="A30" s="16" t="s">
        <v>45</v>
      </c>
      <c r="B30" s="17" t="str">
        <f t="shared" si="0"/>
        <v>-</v>
      </c>
      <c r="C30" s="17" t="str">
        <f t="shared" si="0"/>
        <v>-</v>
      </c>
      <c r="D30" s="17">
        <f t="shared" si="0"/>
        <v>8.1764417124982423E-3</v>
      </c>
      <c r="E30" s="17">
        <f t="shared" si="0"/>
        <v>6.0213719773144067E-3</v>
      </c>
      <c r="F30" s="17">
        <f t="shared" si="1"/>
        <v>1.419781368981265E-2</v>
      </c>
      <c r="G30" s="17" t="str">
        <f t="shared" si="2"/>
        <v>-</v>
      </c>
      <c r="H30" s="17" t="str">
        <f t="shared" si="2"/>
        <v>-</v>
      </c>
      <c r="I30" s="17">
        <f t="shared" si="2"/>
        <v>8.176441712498244E-3</v>
      </c>
      <c r="J30" s="17">
        <f t="shared" si="2"/>
        <v>6.0213719773144058E-3</v>
      </c>
      <c r="K30" s="17">
        <f t="shared" si="2"/>
        <v>1.419781368981265E-2</v>
      </c>
      <c r="L30" s="19"/>
      <c r="M30" s="19"/>
      <c r="N30" s="18">
        <v>137982</v>
      </c>
      <c r="O30" s="18">
        <v>101614</v>
      </c>
      <c r="P30" s="19">
        <f t="shared" si="3"/>
        <v>239596</v>
      </c>
      <c r="Q30" s="18" t="str">
        <f t="shared" si="4"/>
        <v>0</v>
      </c>
      <c r="R30" s="18" t="str">
        <f t="shared" si="4"/>
        <v>0</v>
      </c>
      <c r="S30" s="18">
        <f t="shared" si="4"/>
        <v>213.27862903225807</v>
      </c>
      <c r="T30" s="18">
        <f t="shared" si="4"/>
        <v>157.06465053763438</v>
      </c>
      <c r="U30" s="18">
        <f t="shared" si="5"/>
        <v>370.34327956989245</v>
      </c>
    </row>
    <row r="31" spans="1:21" x14ac:dyDescent="0.25">
      <c r="A31" s="16" t="s">
        <v>46</v>
      </c>
      <c r="B31" s="17" t="str">
        <f t="shared" si="0"/>
        <v>-</v>
      </c>
      <c r="C31" s="17" t="str">
        <f t="shared" si="0"/>
        <v>-</v>
      </c>
      <c r="D31" s="17">
        <f t="shared" si="0"/>
        <v>1.7312911053123228E-2</v>
      </c>
      <c r="E31" s="17">
        <f t="shared" si="0"/>
        <v>2.4891920598053185E-2</v>
      </c>
      <c r="F31" s="17">
        <f t="shared" si="1"/>
        <v>4.220483165117641E-2</v>
      </c>
      <c r="G31" s="17" t="str">
        <f t="shared" si="2"/>
        <v>-</v>
      </c>
      <c r="H31" s="17" t="str">
        <f t="shared" si="2"/>
        <v>-</v>
      </c>
      <c r="I31" s="17">
        <f t="shared" si="2"/>
        <v>1.7312911053123225E-2</v>
      </c>
      <c r="J31" s="17">
        <f t="shared" si="2"/>
        <v>2.4891920598053181E-2</v>
      </c>
      <c r="K31" s="17">
        <f t="shared" si="2"/>
        <v>4.220483165117641E-2</v>
      </c>
      <c r="L31" s="19"/>
      <c r="M31" s="19"/>
      <c r="N31" s="18">
        <v>292165</v>
      </c>
      <c r="O31" s="18">
        <v>420065</v>
      </c>
      <c r="P31" s="19">
        <f t="shared" si="3"/>
        <v>712230</v>
      </c>
      <c r="Q31" s="18" t="str">
        <f t="shared" si="4"/>
        <v>0</v>
      </c>
      <c r="R31" s="18" t="str">
        <f t="shared" si="4"/>
        <v>0</v>
      </c>
      <c r="S31" s="18">
        <f t="shared" si="4"/>
        <v>451.59912634408596</v>
      </c>
      <c r="T31" s="18">
        <f t="shared" si="4"/>
        <v>649.29401881720423</v>
      </c>
      <c r="U31" s="18">
        <f t="shared" si="5"/>
        <v>1100.8931451612902</v>
      </c>
    </row>
    <row r="32" spans="1:21" x14ac:dyDescent="0.25">
      <c r="A32" s="21" t="s">
        <v>21</v>
      </c>
      <c r="B32" s="17">
        <f t="shared" ref="B32:O32" si="6">SUM(B8:B31)</f>
        <v>0.11143466917475194</v>
      </c>
      <c r="C32" s="17">
        <f t="shared" si="6"/>
        <v>0</v>
      </c>
      <c r="D32" s="17">
        <f t="shared" si="6"/>
        <v>0.52962515723926362</v>
      </c>
      <c r="E32" s="17">
        <f t="shared" si="6"/>
        <v>0.35894017358598429</v>
      </c>
      <c r="F32" s="17">
        <f t="shared" si="6"/>
        <v>1</v>
      </c>
      <c r="G32" s="17">
        <f t="shared" si="6"/>
        <v>0.11143466917475194</v>
      </c>
      <c r="H32" s="17">
        <f t="shared" si="6"/>
        <v>0</v>
      </c>
      <c r="I32" s="17">
        <f t="shared" si="6"/>
        <v>0.52962515723926362</v>
      </c>
      <c r="J32" s="17">
        <f t="shared" si="6"/>
        <v>0.35894017358598429</v>
      </c>
      <c r="K32" s="17">
        <f t="shared" si="6"/>
        <v>0.99999999999999989</v>
      </c>
      <c r="L32" s="19">
        <f t="shared" si="6"/>
        <v>1880522</v>
      </c>
      <c r="M32" s="19">
        <f t="shared" si="6"/>
        <v>0</v>
      </c>
      <c r="N32" s="18">
        <f t="shared" si="6"/>
        <v>8937719</v>
      </c>
      <c r="O32" s="18">
        <f t="shared" si="6"/>
        <v>6057315</v>
      </c>
      <c r="P32" s="18">
        <f>SUM(L32:O32)</f>
        <v>16875556</v>
      </c>
      <c r="Q32" s="26">
        <f t="shared" si="4"/>
        <v>2906.7208333333333</v>
      </c>
      <c r="R32" s="26" t="str">
        <f t="shared" si="4"/>
        <v>0</v>
      </c>
      <c r="S32" s="26">
        <f t="shared" si="4"/>
        <v>13815.022647849461</v>
      </c>
      <c r="T32" s="26">
        <f t="shared" si="4"/>
        <v>9362.7852822580644</v>
      </c>
      <c r="U32" s="26">
        <f t="shared" si="5"/>
        <v>26084.52876344086</v>
      </c>
    </row>
    <row r="33" spans="1:254" x14ac:dyDescent="0.25">
      <c r="Q33" s="26" t="str">
        <f t="shared" ref="Q33:T33" si="7">IF(L33/744*1.15=0,"0",L33/744*1.15)</f>
        <v>0</v>
      </c>
      <c r="R33" s="26" t="str">
        <f t="shared" si="7"/>
        <v>0</v>
      </c>
      <c r="S33" s="26" t="str">
        <f t="shared" si="7"/>
        <v>0</v>
      </c>
      <c r="T33" s="26" t="str">
        <f t="shared" si="7"/>
        <v>0</v>
      </c>
      <c r="U33" s="26">
        <f t="shared" si="5"/>
        <v>0</v>
      </c>
    </row>
    <row r="34" spans="1:254" x14ac:dyDescent="0.25">
      <c r="A34" s="3" t="s">
        <v>22</v>
      </c>
      <c r="B34" s="1" t="s">
        <v>23</v>
      </c>
      <c r="Q34" s="1"/>
      <c r="R34" s="1"/>
      <c r="S34" s="1"/>
      <c r="T34" s="1"/>
      <c r="U34" s="1"/>
    </row>
    <row r="35" spans="1:254" x14ac:dyDescent="0.25">
      <c r="A35" s="3"/>
      <c r="B35" s="1" t="s">
        <v>24</v>
      </c>
      <c r="Q35" s="1"/>
      <c r="R35" s="1"/>
      <c r="S35" s="1"/>
      <c r="T35" s="1"/>
      <c r="U35" s="1"/>
    </row>
    <row r="36" spans="1:254" x14ac:dyDescent="0.25">
      <c r="B36" s="1" t="s">
        <v>49</v>
      </c>
      <c r="Q36" s="1"/>
      <c r="R36" s="1"/>
      <c r="S36" s="1"/>
      <c r="T36" s="1"/>
      <c r="U36" s="1"/>
    </row>
    <row r="37" spans="1:254" x14ac:dyDescent="0.25">
      <c r="Q37" s="1"/>
      <c r="R37" s="1"/>
      <c r="S37" s="1"/>
      <c r="T37" s="1"/>
      <c r="U37" s="1"/>
    </row>
    <row r="38" spans="1:254" x14ac:dyDescent="0.25">
      <c r="Q38" s="1"/>
      <c r="R38" s="1"/>
      <c r="S38" s="1"/>
      <c r="T38" s="1"/>
      <c r="U38" s="1"/>
    </row>
    <row r="39" spans="1:254" x14ac:dyDescent="0.25">
      <c r="Q39" s="1"/>
      <c r="R39" s="1"/>
      <c r="S39" s="1"/>
      <c r="T39" s="1"/>
      <c r="U39" s="1"/>
    </row>
    <row r="40" spans="1:254" x14ac:dyDescent="0.25">
      <c r="Q40" s="1"/>
      <c r="R40" s="1"/>
      <c r="S40" s="1"/>
      <c r="T40" s="1"/>
      <c r="U40" s="1"/>
    </row>
    <row r="41" spans="1:254" ht="15.75" x14ac:dyDescent="0.25">
      <c r="A41" s="22" t="s">
        <v>26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</row>
    <row r="42" spans="1:254" ht="15.75" x14ac:dyDescent="0.25">
      <c r="A42" s="22"/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</row>
    <row r="43" spans="1:254" ht="15.75" x14ac:dyDescent="0.25">
      <c r="A43" s="22" t="s">
        <v>27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FEAC-BFE6-427A-9B03-7AACBDBDB846}">
  <dimension ref="A1:IW43"/>
  <sheetViews>
    <sheetView tabSelected="1" view="pageBreakPreview" zoomScaleNormal="100" zoomScaleSheetLayoutView="100" workbookViewId="0">
      <pane xSplit="1" topLeftCell="I1" activePane="topRight" state="frozen"/>
      <selection activeCell="M22" sqref="M22"/>
      <selection pane="topRight"/>
    </sheetView>
  </sheetViews>
  <sheetFormatPr defaultRowHeight="15" x14ac:dyDescent="0.25"/>
  <cols>
    <col min="1" max="1" width="38" style="1" customWidth="1"/>
    <col min="2" max="10" width="9.140625" style="1" customWidth="1"/>
    <col min="11" max="11" width="9.7109375" style="1" customWidth="1"/>
    <col min="12" max="13" width="9.140625" style="1" customWidth="1"/>
    <col min="14" max="14" width="9.85546875" style="1" customWidth="1"/>
    <col min="15" max="15" width="10.140625" style="1" customWidth="1"/>
    <col min="16" max="16" width="10" style="1" customWidth="1"/>
    <col min="17" max="21" width="9.140625" style="3" customWidth="1"/>
    <col min="22" max="22" width="12" style="1" customWidth="1"/>
    <col min="23" max="16384" width="9.140625" style="1"/>
  </cols>
  <sheetData>
    <row r="1" spans="1:22" ht="15.75" x14ac:dyDescent="0.25">
      <c r="J1" s="2" t="s">
        <v>0</v>
      </c>
    </row>
    <row r="2" spans="1:22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2" ht="15.75" x14ac:dyDescent="0.25">
      <c r="A3" s="4" t="s">
        <v>50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22" x14ac:dyDescent="0.25">
      <c r="A4" s="5" t="s">
        <v>3</v>
      </c>
      <c r="B4" s="6"/>
      <c r="C4" s="6"/>
      <c r="D4" s="6"/>
      <c r="E4" s="6"/>
      <c r="F4" s="7"/>
      <c r="K4" s="8"/>
    </row>
    <row r="5" spans="1:22" x14ac:dyDescent="0.25">
      <c r="A5" s="9" t="s">
        <v>4</v>
      </c>
      <c r="B5" s="10" t="s">
        <v>5</v>
      </c>
      <c r="C5" s="10"/>
      <c r="D5" s="10"/>
      <c r="E5" s="10"/>
      <c r="F5" s="10"/>
      <c r="G5" s="10" t="s">
        <v>6</v>
      </c>
      <c r="H5" s="10"/>
      <c r="I5" s="10"/>
      <c r="J5" s="10"/>
      <c r="K5" s="10"/>
      <c r="L5" s="11" t="s">
        <v>7</v>
      </c>
      <c r="M5" s="11"/>
      <c r="N5" s="11"/>
      <c r="O5" s="11"/>
      <c r="P5" s="11"/>
      <c r="Q5" s="11" t="s">
        <v>8</v>
      </c>
      <c r="R5" s="11"/>
      <c r="S5" s="11"/>
      <c r="T5" s="11"/>
      <c r="U5" s="11"/>
    </row>
    <row r="6" spans="1:22" x14ac:dyDescent="0.25">
      <c r="A6" s="12"/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2" x14ac:dyDescent="0.25">
      <c r="A7" s="13" t="s">
        <v>9</v>
      </c>
      <c r="B7" s="14" t="s">
        <v>10</v>
      </c>
      <c r="C7" s="14" t="s">
        <v>11</v>
      </c>
      <c r="D7" s="14" t="s">
        <v>12</v>
      </c>
      <c r="E7" s="14" t="s">
        <v>13</v>
      </c>
      <c r="F7" s="14" t="s">
        <v>14</v>
      </c>
      <c r="G7" s="14" t="s">
        <v>10</v>
      </c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10</v>
      </c>
      <c r="M7" s="15" t="s">
        <v>11</v>
      </c>
      <c r="N7" s="15" t="s">
        <v>12</v>
      </c>
      <c r="O7" s="15" t="s">
        <v>13</v>
      </c>
      <c r="P7" s="15" t="s">
        <v>14</v>
      </c>
      <c r="Q7" s="15" t="s">
        <v>10</v>
      </c>
      <c r="R7" s="15" t="s">
        <v>11</v>
      </c>
      <c r="S7" s="15" t="s">
        <v>12</v>
      </c>
      <c r="T7" s="15" t="s">
        <v>13</v>
      </c>
      <c r="U7" s="15" t="s">
        <v>14</v>
      </c>
    </row>
    <row r="8" spans="1:22" x14ac:dyDescent="0.25">
      <c r="A8" s="16" t="s">
        <v>29</v>
      </c>
      <c r="B8" s="17">
        <f t="shared" ref="B8:E31" si="0">IF(L8/$P$32=0,"-",L8/$P$32)</f>
        <v>1.3712565359485734E-2</v>
      </c>
      <c r="C8" s="17" t="str">
        <f t="shared" si="0"/>
        <v>-</v>
      </c>
      <c r="D8" s="17" t="str">
        <f t="shared" si="0"/>
        <v>-</v>
      </c>
      <c r="E8" s="17" t="str">
        <f t="shared" si="0"/>
        <v>-</v>
      </c>
      <c r="F8" s="17">
        <f t="shared" ref="F8:F31" si="1">P8/$P$32</f>
        <v>1.3712565359485734E-2</v>
      </c>
      <c r="G8" s="17">
        <f t="shared" ref="G8:K31" si="2">IF(Q8/$U$32=0,"-",Q8/$U$32)</f>
        <v>1.3712565359485736E-2</v>
      </c>
      <c r="H8" s="17" t="str">
        <f t="shared" si="2"/>
        <v>-</v>
      </c>
      <c r="I8" s="17" t="str">
        <f t="shared" si="2"/>
        <v>-</v>
      </c>
      <c r="J8" s="17" t="str">
        <f t="shared" si="2"/>
        <v>-</v>
      </c>
      <c r="K8" s="17">
        <f t="shared" si="2"/>
        <v>1.3712565359485736E-2</v>
      </c>
      <c r="L8" s="19">
        <v>286283</v>
      </c>
      <c r="M8" s="18"/>
      <c r="N8" s="18"/>
      <c r="O8" s="18"/>
      <c r="P8" s="19">
        <f t="shared" ref="P8:P31" si="3">SUM(L8:O8)</f>
        <v>286283</v>
      </c>
      <c r="Q8" s="18">
        <f t="shared" ref="Q8:T32" si="4">IF(L8/744*1.15=0,"0",L8/744*1.15)</f>
        <v>442.50732526881717</v>
      </c>
      <c r="R8" s="18" t="str">
        <f t="shared" si="4"/>
        <v>0</v>
      </c>
      <c r="S8" s="18" t="str">
        <f t="shared" si="4"/>
        <v>0</v>
      </c>
      <c r="T8" s="18" t="str">
        <f t="shared" si="4"/>
        <v>0</v>
      </c>
      <c r="U8" s="18">
        <f t="shared" ref="U8:U33" si="5">Q8+R8+S8+T8</f>
        <v>442.50732526881717</v>
      </c>
      <c r="V8" s="28"/>
    </row>
    <row r="9" spans="1:22" x14ac:dyDescent="0.25">
      <c r="A9" s="16" t="s">
        <v>30</v>
      </c>
      <c r="B9" s="17" t="str">
        <f t="shared" si="0"/>
        <v>-</v>
      </c>
      <c r="C9" s="17" t="str">
        <f t="shared" si="0"/>
        <v>-</v>
      </c>
      <c r="D9" s="17">
        <f t="shared" si="0"/>
        <v>2.9276173527371989E-2</v>
      </c>
      <c r="E9" s="17">
        <f t="shared" si="0"/>
        <v>2.5523267457220888E-2</v>
      </c>
      <c r="F9" s="17">
        <f t="shared" si="1"/>
        <v>5.4799440984592877E-2</v>
      </c>
      <c r="G9" s="17" t="str">
        <f t="shared" si="2"/>
        <v>-</v>
      </c>
      <c r="H9" s="17" t="str">
        <f t="shared" si="2"/>
        <v>-</v>
      </c>
      <c r="I9" s="17">
        <f t="shared" si="2"/>
        <v>2.9276173527371992E-2</v>
      </c>
      <c r="J9" s="17">
        <f t="shared" si="2"/>
        <v>2.5523267457220895E-2</v>
      </c>
      <c r="K9" s="17">
        <f t="shared" si="2"/>
        <v>5.4799440984592884E-2</v>
      </c>
      <c r="L9" s="19"/>
      <c r="M9" s="18"/>
      <c r="N9" s="18">
        <v>611211</v>
      </c>
      <c r="O9" s="18">
        <v>532860</v>
      </c>
      <c r="P9" s="19">
        <f t="shared" si="3"/>
        <v>1144071</v>
      </c>
      <c r="Q9" s="18" t="str">
        <f t="shared" si="4"/>
        <v>0</v>
      </c>
      <c r="R9" s="18" t="str">
        <f t="shared" si="4"/>
        <v>0</v>
      </c>
      <c r="S9" s="18">
        <f t="shared" si="4"/>
        <v>944.74818548387088</v>
      </c>
      <c r="T9" s="18">
        <f t="shared" si="4"/>
        <v>823.64112903225805</v>
      </c>
      <c r="U9" s="18">
        <f t="shared" si="5"/>
        <v>1768.3893145161289</v>
      </c>
      <c r="V9" s="28"/>
    </row>
    <row r="10" spans="1:22" x14ac:dyDescent="0.25">
      <c r="A10" s="16" t="s">
        <v>15</v>
      </c>
      <c r="B10" s="17" t="str">
        <f t="shared" si="0"/>
        <v>-</v>
      </c>
      <c r="C10" s="17" t="str">
        <f t="shared" si="0"/>
        <v>-</v>
      </c>
      <c r="D10" s="17">
        <f t="shared" si="0"/>
        <v>3.2792987218105148E-2</v>
      </c>
      <c r="E10" s="17">
        <f t="shared" si="0"/>
        <v>2.4295625403156836E-2</v>
      </c>
      <c r="F10" s="17">
        <f t="shared" si="1"/>
        <v>5.7088612621261983E-2</v>
      </c>
      <c r="G10" s="17" t="str">
        <f t="shared" si="2"/>
        <v>-</v>
      </c>
      <c r="H10" s="17" t="str">
        <f t="shared" si="2"/>
        <v>-</v>
      </c>
      <c r="I10" s="17">
        <f t="shared" si="2"/>
        <v>3.2792987218105155E-2</v>
      </c>
      <c r="J10" s="17">
        <f t="shared" si="2"/>
        <v>2.4295625403156839E-2</v>
      </c>
      <c r="K10" s="17">
        <f t="shared" si="2"/>
        <v>5.708861262126199E-2</v>
      </c>
      <c r="L10" s="19"/>
      <c r="M10" s="18"/>
      <c r="N10" s="18">
        <v>684633</v>
      </c>
      <c r="O10" s="18">
        <v>507230</v>
      </c>
      <c r="P10" s="19">
        <f t="shared" si="3"/>
        <v>1191863</v>
      </c>
      <c r="Q10" s="18" t="str">
        <f t="shared" si="4"/>
        <v>0</v>
      </c>
      <c r="R10" s="18" t="str">
        <f t="shared" si="4"/>
        <v>0</v>
      </c>
      <c r="S10" s="18">
        <f t="shared" si="4"/>
        <v>1058.2364919354839</v>
      </c>
      <c r="T10" s="18">
        <f t="shared" si="4"/>
        <v>784.02486559139777</v>
      </c>
      <c r="U10" s="18">
        <f t="shared" si="5"/>
        <v>1842.2613575268815</v>
      </c>
      <c r="V10" s="28"/>
    </row>
    <row r="11" spans="1:22" x14ac:dyDescent="0.25">
      <c r="A11" s="16" t="s">
        <v>16</v>
      </c>
      <c r="B11" s="17" t="str">
        <f t="shared" si="0"/>
        <v>-</v>
      </c>
      <c r="C11" s="17" t="str">
        <f t="shared" si="0"/>
        <v>-</v>
      </c>
      <c r="D11" s="17">
        <f t="shared" si="0"/>
        <v>5.0022462065597087E-3</v>
      </c>
      <c r="E11" s="17">
        <f t="shared" si="0"/>
        <v>1.3263132452997907E-2</v>
      </c>
      <c r="F11" s="17">
        <f t="shared" si="1"/>
        <v>1.8265378659557616E-2</v>
      </c>
      <c r="G11" s="17" t="str">
        <f t="shared" si="2"/>
        <v>-</v>
      </c>
      <c r="H11" s="17" t="str">
        <f t="shared" si="2"/>
        <v>-</v>
      </c>
      <c r="I11" s="17">
        <f t="shared" si="2"/>
        <v>5.0022462065597096E-3</v>
      </c>
      <c r="J11" s="17">
        <f t="shared" si="2"/>
        <v>1.3263132452997909E-2</v>
      </c>
      <c r="K11" s="17">
        <f t="shared" si="2"/>
        <v>1.8265378659557619E-2</v>
      </c>
      <c r="L11" s="19"/>
      <c r="M11" s="18"/>
      <c r="N11" s="18">
        <v>104434</v>
      </c>
      <c r="O11" s="18">
        <v>276900</v>
      </c>
      <c r="P11" s="19">
        <f t="shared" si="3"/>
        <v>381334</v>
      </c>
      <c r="Q11" s="18" t="str">
        <f t="shared" si="4"/>
        <v>0</v>
      </c>
      <c r="R11" s="18" t="str">
        <f t="shared" si="4"/>
        <v>0</v>
      </c>
      <c r="S11" s="18">
        <f t="shared" si="4"/>
        <v>161.42352150537633</v>
      </c>
      <c r="T11" s="18">
        <f t="shared" si="4"/>
        <v>428.00403225806451</v>
      </c>
      <c r="U11" s="18">
        <f t="shared" si="5"/>
        <v>589.42755376344087</v>
      </c>
      <c r="V11" s="28"/>
    </row>
    <row r="12" spans="1:22" x14ac:dyDescent="0.25">
      <c r="A12" s="16" t="s">
        <v>31</v>
      </c>
      <c r="B12" s="17">
        <f t="shared" si="0"/>
        <v>1.6419077816172793E-2</v>
      </c>
      <c r="C12" s="17" t="str">
        <f t="shared" si="0"/>
        <v>-</v>
      </c>
      <c r="D12" s="17">
        <f t="shared" si="0"/>
        <v>0.10028666854972174</v>
      </c>
      <c r="E12" s="17">
        <f t="shared" si="0"/>
        <v>3.6430313878328173E-2</v>
      </c>
      <c r="F12" s="17">
        <f t="shared" si="1"/>
        <v>0.15313606024422269</v>
      </c>
      <c r="G12" s="17">
        <f t="shared" si="2"/>
        <v>1.6419077816172797E-2</v>
      </c>
      <c r="H12" s="17" t="str">
        <f t="shared" si="2"/>
        <v>-</v>
      </c>
      <c r="I12" s="17">
        <f t="shared" si="2"/>
        <v>0.10028666854972175</v>
      </c>
      <c r="J12" s="17">
        <f t="shared" si="2"/>
        <v>3.6430313878328173E-2</v>
      </c>
      <c r="K12" s="17">
        <f t="shared" si="2"/>
        <v>0.15313606024422272</v>
      </c>
      <c r="L12" s="19">
        <v>342788</v>
      </c>
      <c r="M12" s="18">
        <v>0</v>
      </c>
      <c r="N12" s="18">
        <v>2093727</v>
      </c>
      <c r="O12" s="18">
        <v>760571</v>
      </c>
      <c r="P12" s="19">
        <f t="shared" si="3"/>
        <v>3197086</v>
      </c>
      <c r="Q12" s="18">
        <f t="shared" si="4"/>
        <v>529.84704301075271</v>
      </c>
      <c r="R12" s="18" t="str">
        <f t="shared" si="4"/>
        <v>0</v>
      </c>
      <c r="S12" s="18">
        <f t="shared" si="4"/>
        <v>3236.2715725806452</v>
      </c>
      <c r="T12" s="18">
        <f t="shared" si="4"/>
        <v>1175.6137768817202</v>
      </c>
      <c r="U12" s="18">
        <f t="shared" si="5"/>
        <v>4941.7323924731181</v>
      </c>
      <c r="V12" s="28"/>
    </row>
    <row r="13" spans="1:22" x14ac:dyDescent="0.25">
      <c r="A13" s="16" t="s">
        <v>32</v>
      </c>
      <c r="B13" s="17" t="str">
        <f t="shared" si="0"/>
        <v>-</v>
      </c>
      <c r="C13" s="17" t="str">
        <f t="shared" si="0"/>
        <v>-</v>
      </c>
      <c r="D13" s="17">
        <f t="shared" si="0"/>
        <v>2.2198670994851327E-2</v>
      </c>
      <c r="E13" s="17">
        <f t="shared" si="0"/>
        <v>1.2874387118983709E-2</v>
      </c>
      <c r="F13" s="17">
        <f t="shared" si="1"/>
        <v>3.5073058113835036E-2</v>
      </c>
      <c r="G13" s="17" t="str">
        <f t="shared" si="2"/>
        <v>-</v>
      </c>
      <c r="H13" s="17" t="str">
        <f t="shared" si="2"/>
        <v>-</v>
      </c>
      <c r="I13" s="17">
        <f t="shared" si="2"/>
        <v>2.219867099485133E-2</v>
      </c>
      <c r="J13" s="17">
        <f t="shared" si="2"/>
        <v>1.2874387118983709E-2</v>
      </c>
      <c r="K13" s="17">
        <f t="shared" si="2"/>
        <v>3.5073058113835043E-2</v>
      </c>
      <c r="L13" s="19"/>
      <c r="M13" s="18"/>
      <c r="N13" s="18">
        <v>463451</v>
      </c>
      <c r="O13" s="18">
        <v>268784</v>
      </c>
      <c r="P13" s="19">
        <f t="shared" si="3"/>
        <v>732235</v>
      </c>
      <c r="Q13" s="18" t="str">
        <f t="shared" si="4"/>
        <v>0</v>
      </c>
      <c r="R13" s="18" t="str">
        <f t="shared" si="4"/>
        <v>0</v>
      </c>
      <c r="S13" s="18">
        <f>IF(N13/744*1.15=0,"0",N13/744*1.15)</f>
        <v>716.35571236559133</v>
      </c>
      <c r="T13" s="18">
        <f t="shared" si="4"/>
        <v>415.45913978494616</v>
      </c>
      <c r="U13" s="18">
        <f t="shared" si="5"/>
        <v>1131.8148521505375</v>
      </c>
      <c r="V13" s="28"/>
    </row>
    <row r="14" spans="1:22" x14ac:dyDescent="0.25">
      <c r="A14" s="16" t="s">
        <v>33</v>
      </c>
      <c r="B14" s="17" t="str">
        <f t="shared" si="0"/>
        <v>-</v>
      </c>
      <c r="C14" s="17" t="str">
        <f t="shared" si="0"/>
        <v>-</v>
      </c>
      <c r="D14" s="17">
        <f t="shared" si="0"/>
        <v>9.0230493507794853E-3</v>
      </c>
      <c r="E14" s="17">
        <f t="shared" si="0"/>
        <v>1.1939022544978136E-2</v>
      </c>
      <c r="F14" s="17">
        <f t="shared" si="1"/>
        <v>2.0962071895757623E-2</v>
      </c>
      <c r="G14" s="17" t="str">
        <f t="shared" si="2"/>
        <v>-</v>
      </c>
      <c r="H14" s="17" t="str">
        <f t="shared" si="2"/>
        <v>-</v>
      </c>
      <c r="I14" s="17">
        <f t="shared" si="2"/>
        <v>9.0230493507794853E-3</v>
      </c>
      <c r="J14" s="17">
        <f t="shared" si="2"/>
        <v>1.1939022544978136E-2</v>
      </c>
      <c r="K14" s="17">
        <f t="shared" si="2"/>
        <v>2.0962071895757623E-2</v>
      </c>
      <c r="L14" s="19"/>
      <c r="M14" s="18"/>
      <c r="N14" s="18">
        <v>188378</v>
      </c>
      <c r="O14" s="18">
        <v>249256</v>
      </c>
      <c r="P14" s="19">
        <f t="shared" si="3"/>
        <v>437634</v>
      </c>
      <c r="Q14" s="18" t="str">
        <f t="shared" si="4"/>
        <v>0</v>
      </c>
      <c r="R14" s="18" t="str">
        <f t="shared" si="4"/>
        <v>0</v>
      </c>
      <c r="S14" s="18">
        <f t="shared" si="4"/>
        <v>291.17567204301071</v>
      </c>
      <c r="T14" s="18">
        <f t="shared" si="4"/>
        <v>385.27473118279562</v>
      </c>
      <c r="U14" s="18">
        <f t="shared" si="5"/>
        <v>676.45040322580633</v>
      </c>
      <c r="V14" s="28"/>
    </row>
    <row r="15" spans="1:22" x14ac:dyDescent="0.25">
      <c r="A15" s="16" t="s">
        <v>17</v>
      </c>
      <c r="B15" s="17" t="str">
        <f t="shared" si="0"/>
        <v>-</v>
      </c>
      <c r="C15" s="17" t="str">
        <f t="shared" si="0"/>
        <v>-</v>
      </c>
      <c r="D15" s="17">
        <f t="shared" si="0"/>
        <v>2.2497941675842049E-2</v>
      </c>
      <c r="E15" s="17">
        <f t="shared" si="0"/>
        <v>2.2009806671044282E-2</v>
      </c>
      <c r="F15" s="17">
        <f t="shared" si="1"/>
        <v>4.4507748346886332E-2</v>
      </c>
      <c r="G15" s="17" t="str">
        <f t="shared" si="2"/>
        <v>-</v>
      </c>
      <c r="H15" s="17" t="str">
        <f t="shared" si="2"/>
        <v>-</v>
      </c>
      <c r="I15" s="17">
        <f t="shared" si="2"/>
        <v>2.2497941675842056E-2</v>
      </c>
      <c r="J15" s="17">
        <f t="shared" si="2"/>
        <v>2.2009806671044286E-2</v>
      </c>
      <c r="K15" s="17">
        <f t="shared" si="2"/>
        <v>4.4507748346886339E-2</v>
      </c>
      <c r="L15" s="19"/>
      <c r="M15" s="18"/>
      <c r="N15" s="18">
        <v>469699</v>
      </c>
      <c r="O15" s="18">
        <v>459508</v>
      </c>
      <c r="P15" s="19">
        <f t="shared" si="3"/>
        <v>929207</v>
      </c>
      <c r="Q15" s="18" t="str">
        <f t="shared" si="4"/>
        <v>0</v>
      </c>
      <c r="R15" s="18" t="str">
        <f t="shared" si="4"/>
        <v>0</v>
      </c>
      <c r="S15" s="18">
        <f t="shared" si="4"/>
        <v>726.01323924731184</v>
      </c>
      <c r="T15" s="18">
        <f t="shared" si="4"/>
        <v>710.26102150537633</v>
      </c>
      <c r="U15" s="18">
        <f t="shared" si="5"/>
        <v>1436.2742607526882</v>
      </c>
      <c r="V15" s="28"/>
    </row>
    <row r="16" spans="1:22" x14ac:dyDescent="0.25">
      <c r="A16" s="16" t="s">
        <v>34</v>
      </c>
      <c r="B16" s="17" t="str">
        <f t="shared" si="0"/>
        <v>-</v>
      </c>
      <c r="C16" s="17" t="str">
        <f t="shared" si="0"/>
        <v>-</v>
      </c>
      <c r="D16" s="17">
        <f t="shared" si="0"/>
        <v>1.5987942188836448E-2</v>
      </c>
      <c r="E16" s="17">
        <f t="shared" si="0"/>
        <v>2.3653592079213231E-2</v>
      </c>
      <c r="F16" s="17">
        <f t="shared" si="1"/>
        <v>3.9641534268049679E-2</v>
      </c>
      <c r="G16" s="17" t="str">
        <f t="shared" si="2"/>
        <v>-</v>
      </c>
      <c r="H16" s="17" t="str">
        <f t="shared" si="2"/>
        <v>-</v>
      </c>
      <c r="I16" s="17">
        <f t="shared" si="2"/>
        <v>1.5987942188836448E-2</v>
      </c>
      <c r="J16" s="17">
        <f t="shared" si="2"/>
        <v>2.3653592079213234E-2</v>
      </c>
      <c r="K16" s="17">
        <f t="shared" si="2"/>
        <v>3.9641534268049686E-2</v>
      </c>
      <c r="L16" s="19"/>
      <c r="M16" s="18"/>
      <c r="N16" s="18">
        <v>333787</v>
      </c>
      <c r="O16" s="18">
        <v>493826</v>
      </c>
      <c r="P16" s="19">
        <f t="shared" si="3"/>
        <v>827613</v>
      </c>
      <c r="Q16" s="18" t="str">
        <f t="shared" si="4"/>
        <v>0</v>
      </c>
      <c r="R16" s="18" t="str">
        <f t="shared" si="4"/>
        <v>0</v>
      </c>
      <c r="S16" s="18">
        <f t="shared" si="4"/>
        <v>515.93420698924729</v>
      </c>
      <c r="T16" s="18">
        <f t="shared" si="4"/>
        <v>763.30631720430097</v>
      </c>
      <c r="U16" s="18">
        <f t="shared" si="5"/>
        <v>1279.2405241935483</v>
      </c>
      <c r="V16" s="28"/>
    </row>
    <row r="17" spans="1:23" x14ac:dyDescent="0.25">
      <c r="A17" s="16" t="s">
        <v>35</v>
      </c>
      <c r="B17" s="17" t="str">
        <f t="shared" si="0"/>
        <v>-</v>
      </c>
      <c r="C17" s="17" t="str">
        <f t="shared" si="0"/>
        <v>-</v>
      </c>
      <c r="D17" s="17">
        <f t="shared" si="0"/>
        <v>1.0983157354541061E-3</v>
      </c>
      <c r="E17" s="17">
        <f t="shared" si="0"/>
        <v>5.1716157853022174E-3</v>
      </c>
      <c r="F17" s="17">
        <f t="shared" si="1"/>
        <v>6.2699315207563229E-3</v>
      </c>
      <c r="G17" s="17" t="str">
        <f t="shared" si="2"/>
        <v>-</v>
      </c>
      <c r="H17" s="17" t="str">
        <f t="shared" si="2"/>
        <v>-</v>
      </c>
      <c r="I17" s="17">
        <f t="shared" si="2"/>
        <v>1.0983157354541061E-3</v>
      </c>
      <c r="J17" s="17">
        <f t="shared" si="2"/>
        <v>5.1716157853022174E-3</v>
      </c>
      <c r="K17" s="17">
        <f t="shared" si="2"/>
        <v>6.2699315207563238E-3</v>
      </c>
      <c r="L17" s="19"/>
      <c r="M17" s="18"/>
      <c r="N17" s="18">
        <v>22930</v>
      </c>
      <c r="O17" s="18">
        <v>107970</v>
      </c>
      <c r="P17" s="19">
        <f t="shared" si="3"/>
        <v>130900</v>
      </c>
      <c r="Q17" s="18" t="str">
        <f t="shared" si="4"/>
        <v>0</v>
      </c>
      <c r="R17" s="18" t="str">
        <f t="shared" si="4"/>
        <v>0</v>
      </c>
      <c r="S17" s="18">
        <f t="shared" si="4"/>
        <v>35.442876344086017</v>
      </c>
      <c r="T17" s="18">
        <f t="shared" si="4"/>
        <v>166.88911290322579</v>
      </c>
      <c r="U17" s="18">
        <f t="shared" si="5"/>
        <v>202.33198924731181</v>
      </c>
      <c r="V17" s="28"/>
    </row>
    <row r="18" spans="1:23" x14ac:dyDescent="0.25">
      <c r="A18" s="16" t="s">
        <v>18</v>
      </c>
      <c r="B18" s="17" t="str">
        <f t="shared" si="0"/>
        <v>-</v>
      </c>
      <c r="C18" s="17" t="str">
        <f t="shared" si="0"/>
        <v>-</v>
      </c>
      <c r="D18" s="17">
        <f t="shared" si="0"/>
        <v>6.5187170388526436E-3</v>
      </c>
      <c r="E18" s="17">
        <f t="shared" si="0"/>
        <v>1.5133047324188175E-2</v>
      </c>
      <c r="F18" s="17">
        <f t="shared" si="1"/>
        <v>2.1651764363040817E-2</v>
      </c>
      <c r="G18" s="17" t="str">
        <f t="shared" si="2"/>
        <v>-</v>
      </c>
      <c r="H18" s="17" t="str">
        <f t="shared" si="2"/>
        <v>-</v>
      </c>
      <c r="I18" s="17">
        <f t="shared" si="2"/>
        <v>6.5187170388526453E-3</v>
      </c>
      <c r="J18" s="17">
        <f t="shared" si="2"/>
        <v>1.5133047324188176E-2</v>
      </c>
      <c r="K18" s="17">
        <f t="shared" si="2"/>
        <v>2.1651764363040824E-2</v>
      </c>
      <c r="L18" s="19"/>
      <c r="M18" s="18"/>
      <c r="N18" s="18">
        <v>136094</v>
      </c>
      <c r="O18" s="18">
        <v>315939</v>
      </c>
      <c r="P18" s="19">
        <f t="shared" si="3"/>
        <v>452033</v>
      </c>
      <c r="Q18" s="18" t="str">
        <f t="shared" si="4"/>
        <v>0</v>
      </c>
      <c r="R18" s="18" t="str">
        <f t="shared" si="4"/>
        <v>0</v>
      </c>
      <c r="S18" s="18">
        <f t="shared" si="4"/>
        <v>210.3603494623656</v>
      </c>
      <c r="T18" s="18">
        <f t="shared" si="4"/>
        <v>488.3465725806451</v>
      </c>
      <c r="U18" s="18">
        <f t="shared" si="5"/>
        <v>698.70692204301076</v>
      </c>
      <c r="V18" s="28"/>
    </row>
    <row r="19" spans="1:23" x14ac:dyDescent="0.25">
      <c r="A19" s="16" t="s">
        <v>36</v>
      </c>
      <c r="B19" s="17" t="str">
        <f t="shared" si="0"/>
        <v>-</v>
      </c>
      <c r="C19" s="17" t="str">
        <f t="shared" si="0"/>
        <v>-</v>
      </c>
      <c r="D19" s="17">
        <f t="shared" si="0"/>
        <v>3.3772849625439846E-2</v>
      </c>
      <c r="E19" s="17">
        <f t="shared" si="0"/>
        <v>6.3928394220722955E-3</v>
      </c>
      <c r="F19" s="17">
        <f t="shared" si="1"/>
        <v>4.0165689047512144E-2</v>
      </c>
      <c r="G19" s="17" t="str">
        <f t="shared" si="2"/>
        <v>-</v>
      </c>
      <c r="H19" s="17" t="str">
        <f t="shared" si="2"/>
        <v>-</v>
      </c>
      <c r="I19" s="17">
        <f t="shared" si="2"/>
        <v>3.3772849625439853E-2</v>
      </c>
      <c r="J19" s="17">
        <f t="shared" si="2"/>
        <v>6.3928394220722955E-3</v>
      </c>
      <c r="K19" s="17">
        <f t="shared" si="2"/>
        <v>4.0165689047512151E-2</v>
      </c>
      <c r="L19" s="19"/>
      <c r="M19" s="18"/>
      <c r="N19" s="18">
        <v>705090</v>
      </c>
      <c r="O19" s="18">
        <v>133466</v>
      </c>
      <c r="P19" s="19">
        <f t="shared" si="3"/>
        <v>838556</v>
      </c>
      <c r="Q19" s="18" t="str">
        <f t="shared" si="4"/>
        <v>0</v>
      </c>
      <c r="R19" s="18" t="str">
        <f t="shared" si="4"/>
        <v>0</v>
      </c>
      <c r="S19" s="18">
        <f t="shared" si="4"/>
        <v>1089.8568548387098</v>
      </c>
      <c r="T19" s="18">
        <f t="shared" si="4"/>
        <v>206.298252688172</v>
      </c>
      <c r="U19" s="18">
        <f t="shared" si="5"/>
        <v>1296.1551075268817</v>
      </c>
      <c r="V19" s="28"/>
    </row>
    <row r="20" spans="1:23" x14ac:dyDescent="0.25">
      <c r="A20" s="16" t="s">
        <v>37</v>
      </c>
      <c r="B20" s="17" t="str">
        <f t="shared" si="0"/>
        <v>-</v>
      </c>
      <c r="C20" s="17" t="str">
        <f t="shared" si="0"/>
        <v>-</v>
      </c>
      <c r="D20" s="17">
        <f t="shared" si="0"/>
        <v>3.7485951928640997E-3</v>
      </c>
      <c r="E20" s="17">
        <f t="shared" si="0"/>
        <v>3.4740881069553562E-3</v>
      </c>
      <c r="F20" s="17">
        <f t="shared" si="1"/>
        <v>7.2226832998194554E-3</v>
      </c>
      <c r="G20" s="17" t="str">
        <f t="shared" si="2"/>
        <v>-</v>
      </c>
      <c r="H20" s="17" t="str">
        <f t="shared" si="2"/>
        <v>-</v>
      </c>
      <c r="I20" s="17">
        <f t="shared" si="2"/>
        <v>3.7485951928640997E-3</v>
      </c>
      <c r="J20" s="17">
        <f t="shared" si="2"/>
        <v>3.4740881069553566E-3</v>
      </c>
      <c r="K20" s="17">
        <f t="shared" si="2"/>
        <v>7.2226832998194563E-3</v>
      </c>
      <c r="L20" s="19"/>
      <c r="M20" s="18"/>
      <c r="N20" s="18">
        <v>78261</v>
      </c>
      <c r="O20" s="18">
        <v>72530</v>
      </c>
      <c r="P20" s="19">
        <f t="shared" si="3"/>
        <v>150791</v>
      </c>
      <c r="Q20" s="18" t="str">
        <f t="shared" si="4"/>
        <v>0</v>
      </c>
      <c r="R20" s="18" t="str">
        <f t="shared" si="4"/>
        <v>0</v>
      </c>
      <c r="S20" s="18">
        <f t="shared" si="4"/>
        <v>120.96794354838708</v>
      </c>
      <c r="T20" s="18">
        <f t="shared" si="4"/>
        <v>112.10954301075267</v>
      </c>
      <c r="U20" s="18">
        <f t="shared" si="5"/>
        <v>233.07748655913974</v>
      </c>
      <c r="V20" s="28"/>
    </row>
    <row r="21" spans="1:23" x14ac:dyDescent="0.25">
      <c r="A21" s="16" t="s">
        <v>38</v>
      </c>
      <c r="B21" s="17" t="str">
        <f t="shared" si="0"/>
        <v>-</v>
      </c>
      <c r="C21" s="17" t="str">
        <f t="shared" si="0"/>
        <v>-</v>
      </c>
      <c r="D21" s="17">
        <f t="shared" si="0"/>
        <v>8.4451044025025887E-3</v>
      </c>
      <c r="E21" s="17" t="str">
        <f t="shared" si="0"/>
        <v>-</v>
      </c>
      <c r="F21" s="17">
        <f t="shared" si="1"/>
        <v>8.4451044025025887E-3</v>
      </c>
      <c r="G21" s="17" t="str">
        <f t="shared" si="2"/>
        <v>-</v>
      </c>
      <c r="H21" s="17" t="str">
        <f t="shared" si="2"/>
        <v>-</v>
      </c>
      <c r="I21" s="17">
        <f t="shared" si="2"/>
        <v>8.4451044025025904E-3</v>
      </c>
      <c r="J21" s="17" t="str">
        <f t="shared" si="2"/>
        <v>-</v>
      </c>
      <c r="K21" s="17">
        <f t="shared" si="2"/>
        <v>8.4451044025025904E-3</v>
      </c>
      <c r="L21" s="19"/>
      <c r="M21" s="18"/>
      <c r="N21" s="18">
        <v>176312</v>
      </c>
      <c r="O21" s="18"/>
      <c r="P21" s="19">
        <f t="shared" si="3"/>
        <v>176312</v>
      </c>
      <c r="Q21" s="18" t="str">
        <f t="shared" si="4"/>
        <v>0</v>
      </c>
      <c r="R21" s="18" t="str">
        <f t="shared" si="4"/>
        <v>0</v>
      </c>
      <c r="S21" s="18">
        <f t="shared" si="4"/>
        <v>272.52526881720428</v>
      </c>
      <c r="T21" s="18" t="str">
        <f t="shared" si="4"/>
        <v>0</v>
      </c>
      <c r="U21" s="18">
        <f t="shared" si="5"/>
        <v>272.52526881720428</v>
      </c>
      <c r="V21" s="28"/>
    </row>
    <row r="22" spans="1:23" x14ac:dyDescent="0.25">
      <c r="A22" s="16" t="s">
        <v>19</v>
      </c>
      <c r="B22" s="17">
        <f t="shared" si="0"/>
        <v>3.0691099250237854E-2</v>
      </c>
      <c r="C22" s="17" t="str">
        <f t="shared" si="0"/>
        <v>-</v>
      </c>
      <c r="D22" s="17">
        <f t="shared" si="0"/>
        <v>6.0977646616409184E-2</v>
      </c>
      <c r="E22" s="17">
        <f t="shared" si="0"/>
        <v>1.0604566531469573E-2</v>
      </c>
      <c r="F22" s="17">
        <f t="shared" si="1"/>
        <v>0.1022733123981166</v>
      </c>
      <c r="G22" s="17">
        <f t="shared" si="2"/>
        <v>3.0691099250237858E-2</v>
      </c>
      <c r="H22" s="17" t="str">
        <f t="shared" si="2"/>
        <v>-</v>
      </c>
      <c r="I22" s="17">
        <f t="shared" si="2"/>
        <v>6.0977646616409184E-2</v>
      </c>
      <c r="J22" s="17">
        <f t="shared" si="2"/>
        <v>1.0604566531469573E-2</v>
      </c>
      <c r="K22" s="17">
        <f t="shared" si="2"/>
        <v>0.10227331239811663</v>
      </c>
      <c r="L22" s="19">
        <v>640751</v>
      </c>
      <c r="M22" s="18"/>
      <c r="N22" s="18">
        <v>1273056</v>
      </c>
      <c r="O22" s="18">
        <v>221396</v>
      </c>
      <c r="P22" s="19">
        <f t="shared" si="3"/>
        <v>2135203</v>
      </c>
      <c r="Q22" s="18">
        <f t="shared" si="4"/>
        <v>990.40813172043011</v>
      </c>
      <c r="R22" s="18" t="str">
        <f t="shared" si="4"/>
        <v>0</v>
      </c>
      <c r="S22" s="18">
        <f t="shared" si="4"/>
        <v>1967.7612903225804</v>
      </c>
      <c r="T22" s="18">
        <f t="shared" si="4"/>
        <v>342.21155913978492</v>
      </c>
      <c r="U22" s="18">
        <f t="shared" si="5"/>
        <v>3300.3809811827955</v>
      </c>
      <c r="V22" s="28"/>
    </row>
    <row r="23" spans="1:23" x14ac:dyDescent="0.25">
      <c r="A23" s="16" t="s">
        <v>39</v>
      </c>
      <c r="B23" s="17" t="str">
        <f t="shared" si="0"/>
        <v>-</v>
      </c>
      <c r="C23" s="17" t="str">
        <f t="shared" si="0"/>
        <v>-</v>
      </c>
      <c r="D23" s="17">
        <f t="shared" si="0"/>
        <v>9.5076877551111324E-3</v>
      </c>
      <c r="E23" s="17">
        <f t="shared" si="0"/>
        <v>1.3132273378019249E-2</v>
      </c>
      <c r="F23" s="17">
        <f t="shared" si="1"/>
        <v>2.2639961133130382E-2</v>
      </c>
      <c r="G23" s="17" t="str">
        <f t="shared" si="2"/>
        <v>-</v>
      </c>
      <c r="H23" s="17" t="str">
        <f t="shared" si="2"/>
        <v>-</v>
      </c>
      <c r="I23" s="17">
        <f t="shared" si="2"/>
        <v>9.5076877551111341E-3</v>
      </c>
      <c r="J23" s="17">
        <f t="shared" si="2"/>
        <v>1.3132273378019251E-2</v>
      </c>
      <c r="K23" s="17">
        <f t="shared" si="2"/>
        <v>2.2639961133130382E-2</v>
      </c>
      <c r="L23" s="19"/>
      <c r="M23" s="18"/>
      <c r="N23" s="18">
        <v>198496</v>
      </c>
      <c r="O23" s="18">
        <v>274168</v>
      </c>
      <c r="P23" s="19">
        <f t="shared" si="3"/>
        <v>472664</v>
      </c>
      <c r="Q23" s="18" t="str">
        <f t="shared" si="4"/>
        <v>0</v>
      </c>
      <c r="R23" s="18" t="str">
        <f t="shared" si="4"/>
        <v>0</v>
      </c>
      <c r="S23" s="18">
        <f t="shared" si="4"/>
        <v>306.81505376344086</v>
      </c>
      <c r="T23" s="18">
        <f t="shared" si="4"/>
        <v>423.7811827956989</v>
      </c>
      <c r="U23" s="18">
        <f t="shared" si="5"/>
        <v>730.5962365591397</v>
      </c>
      <c r="V23" s="28"/>
    </row>
    <row r="24" spans="1:23" x14ac:dyDescent="0.25">
      <c r="A24" s="16" t="s">
        <v>40</v>
      </c>
      <c r="B24" s="17">
        <f t="shared" si="0"/>
        <v>1.8979499431467133E-2</v>
      </c>
      <c r="C24" s="17" t="str">
        <f t="shared" si="0"/>
        <v>-</v>
      </c>
      <c r="D24" s="17">
        <f t="shared" si="0"/>
        <v>3.8601223781423957E-2</v>
      </c>
      <c r="E24" s="17">
        <f t="shared" si="0"/>
        <v>8.9363049200377759E-3</v>
      </c>
      <c r="F24" s="17">
        <f t="shared" si="1"/>
        <v>6.6517028132928868E-2</v>
      </c>
      <c r="G24" s="17">
        <f t="shared" si="2"/>
        <v>1.8979499431467137E-2</v>
      </c>
      <c r="H24" s="17" t="str">
        <f t="shared" si="2"/>
        <v>-</v>
      </c>
      <c r="I24" s="17">
        <f t="shared" si="2"/>
        <v>3.8601223781423964E-2</v>
      </c>
      <c r="J24" s="17">
        <f t="shared" si="2"/>
        <v>8.9363049200377777E-3</v>
      </c>
      <c r="K24" s="17">
        <f t="shared" si="2"/>
        <v>6.6517028132928882E-2</v>
      </c>
      <c r="L24" s="19">
        <v>396243</v>
      </c>
      <c r="M24" s="18"/>
      <c r="N24" s="18">
        <v>805894</v>
      </c>
      <c r="O24" s="18">
        <v>186567</v>
      </c>
      <c r="P24" s="19">
        <f>SUM(L24:O24)</f>
        <v>1388704</v>
      </c>
      <c r="Q24" s="18">
        <f t="shared" si="4"/>
        <v>612.472379032258</v>
      </c>
      <c r="R24" s="18" t="str">
        <f t="shared" si="4"/>
        <v>0</v>
      </c>
      <c r="S24" s="18">
        <f t="shared" si="4"/>
        <v>1245.6694892473117</v>
      </c>
      <c r="T24" s="18">
        <f t="shared" si="4"/>
        <v>288.37641129032255</v>
      </c>
      <c r="U24" s="18">
        <f t="shared" si="5"/>
        <v>2146.5182795698925</v>
      </c>
      <c r="V24" s="28"/>
    </row>
    <row r="25" spans="1:23" x14ac:dyDescent="0.25">
      <c r="A25" s="16" t="s">
        <v>41</v>
      </c>
      <c r="B25" s="17">
        <f t="shared" si="0"/>
        <v>1.4002495806354626E-2</v>
      </c>
      <c r="C25" s="17" t="str">
        <f t="shared" si="0"/>
        <v>-</v>
      </c>
      <c r="D25" s="17">
        <f t="shared" si="0"/>
        <v>5.708176311623931E-2</v>
      </c>
      <c r="E25" s="17">
        <f t="shared" si="0"/>
        <v>3.6302855606542592E-3</v>
      </c>
      <c r="F25" s="17">
        <f t="shared" si="1"/>
        <v>7.4714544483248199E-2</v>
      </c>
      <c r="G25" s="17">
        <f t="shared" si="2"/>
        <v>1.4002495806354627E-2</v>
      </c>
      <c r="H25" s="17" t="str">
        <f t="shared" si="2"/>
        <v>-</v>
      </c>
      <c r="I25" s="17">
        <f t="shared" si="2"/>
        <v>5.708176311623931E-2</v>
      </c>
      <c r="J25" s="17">
        <f t="shared" si="2"/>
        <v>3.6302855606542596E-3</v>
      </c>
      <c r="K25" s="17">
        <f t="shared" si="2"/>
        <v>7.4714544483248213E-2</v>
      </c>
      <c r="L25" s="19">
        <v>292336</v>
      </c>
      <c r="M25" s="18"/>
      <c r="N25" s="18">
        <v>1191720</v>
      </c>
      <c r="O25" s="18">
        <v>75791</v>
      </c>
      <c r="P25" s="19">
        <f t="shared" si="3"/>
        <v>1559847</v>
      </c>
      <c r="Q25" s="18">
        <f t="shared" si="4"/>
        <v>451.86344086021501</v>
      </c>
      <c r="R25" s="18" t="str">
        <f t="shared" si="4"/>
        <v>0</v>
      </c>
      <c r="S25" s="18">
        <f t="shared" si="4"/>
        <v>1842.0403225806449</v>
      </c>
      <c r="T25" s="18">
        <f t="shared" si="4"/>
        <v>117.15006720430107</v>
      </c>
      <c r="U25" s="18">
        <f t="shared" si="5"/>
        <v>2411.0538306451613</v>
      </c>
      <c r="V25" s="28"/>
    </row>
    <row r="26" spans="1:23" x14ac:dyDescent="0.25">
      <c r="A26" s="16" t="s">
        <v>42</v>
      </c>
      <c r="B26" s="17" t="str">
        <f t="shared" si="0"/>
        <v>-</v>
      </c>
      <c r="C26" s="17" t="str">
        <f t="shared" si="0"/>
        <v>-</v>
      </c>
      <c r="D26" s="17">
        <f t="shared" si="0"/>
        <v>9.7192560326297001E-3</v>
      </c>
      <c r="E26" s="17">
        <f t="shared" si="0"/>
        <v>1.237681608279107E-2</v>
      </c>
      <c r="F26" s="17">
        <f t="shared" si="1"/>
        <v>2.2096072115420768E-2</v>
      </c>
      <c r="G26" s="17" t="str">
        <f t="shared" si="2"/>
        <v>-</v>
      </c>
      <c r="H26" s="17" t="str">
        <f t="shared" si="2"/>
        <v>-</v>
      </c>
      <c r="I26" s="17">
        <f t="shared" si="2"/>
        <v>9.7192560326297035E-3</v>
      </c>
      <c r="J26" s="17">
        <f t="shared" si="2"/>
        <v>1.2376816082791071E-2</v>
      </c>
      <c r="K26" s="17">
        <f t="shared" si="2"/>
        <v>2.2096072115420775E-2</v>
      </c>
      <c r="L26" s="19"/>
      <c r="M26" s="18"/>
      <c r="N26" s="18">
        <v>202913</v>
      </c>
      <c r="O26" s="18">
        <v>258396</v>
      </c>
      <c r="P26" s="19">
        <f t="shared" si="3"/>
        <v>461309</v>
      </c>
      <c r="Q26" s="18" t="str">
        <f t="shared" si="4"/>
        <v>0</v>
      </c>
      <c r="R26" s="18" t="str">
        <f t="shared" si="4"/>
        <v>0</v>
      </c>
      <c r="S26" s="18">
        <f t="shared" si="4"/>
        <v>313.64240591397851</v>
      </c>
      <c r="T26" s="18">
        <f t="shared" si="4"/>
        <v>399.40241935483868</v>
      </c>
      <c r="U26" s="18">
        <f t="shared" si="5"/>
        <v>713.04482526881725</v>
      </c>
      <c r="V26" s="28"/>
    </row>
    <row r="27" spans="1:23" x14ac:dyDescent="0.25">
      <c r="A27" s="16" t="s">
        <v>43</v>
      </c>
      <c r="B27" s="17">
        <f t="shared" si="0"/>
        <v>7.0794663766180696E-3</v>
      </c>
      <c r="C27" s="17" t="str">
        <f t="shared" si="0"/>
        <v>-</v>
      </c>
      <c r="D27" s="17">
        <f t="shared" si="0"/>
        <v>3.3878130828515651E-2</v>
      </c>
      <c r="E27" s="17">
        <f t="shared" si="0"/>
        <v>4.2781337790716585E-2</v>
      </c>
      <c r="F27" s="17">
        <f t="shared" si="1"/>
        <v>8.3738934995850306E-2</v>
      </c>
      <c r="G27" s="17">
        <f t="shared" si="2"/>
        <v>7.0794663766180705E-3</v>
      </c>
      <c r="H27" s="17" t="str">
        <f t="shared" si="2"/>
        <v>-</v>
      </c>
      <c r="I27" s="17">
        <f t="shared" si="2"/>
        <v>3.3878130828515658E-2</v>
      </c>
      <c r="J27" s="17">
        <f t="shared" si="2"/>
        <v>4.2781337790716585E-2</v>
      </c>
      <c r="K27" s="17">
        <f t="shared" si="2"/>
        <v>8.373893499585032E-2</v>
      </c>
      <c r="L27" s="19">
        <v>147801</v>
      </c>
      <c r="M27" s="19"/>
      <c r="N27" s="19">
        <v>707288</v>
      </c>
      <c r="O27" s="19">
        <v>893164</v>
      </c>
      <c r="P27" s="19">
        <f t="shared" si="3"/>
        <v>1748253</v>
      </c>
      <c r="Q27" s="18">
        <f t="shared" si="4"/>
        <v>228.45584677419353</v>
      </c>
      <c r="R27" s="18" t="str">
        <f t="shared" si="4"/>
        <v>0</v>
      </c>
      <c r="S27" s="18">
        <f t="shared" si="4"/>
        <v>1093.2543010752688</v>
      </c>
      <c r="T27" s="18">
        <f t="shared" si="4"/>
        <v>1380.562634408602</v>
      </c>
      <c r="U27" s="18">
        <f t="shared" si="5"/>
        <v>2702.2727822580646</v>
      </c>
      <c r="V27" s="28"/>
    </row>
    <row r="28" spans="1:23" x14ac:dyDescent="0.25">
      <c r="A28" s="16" t="s">
        <v>20</v>
      </c>
      <c r="B28" s="17" t="str">
        <f t="shared" si="0"/>
        <v>-</v>
      </c>
      <c r="C28" s="17" t="str">
        <f t="shared" si="0"/>
        <v>-</v>
      </c>
      <c r="D28" s="17">
        <f t="shared" si="0"/>
        <v>2.6998545462104732E-2</v>
      </c>
      <c r="E28" s="17">
        <f t="shared" si="0"/>
        <v>2.2312909242956782E-2</v>
      </c>
      <c r="F28" s="17">
        <f t="shared" si="1"/>
        <v>4.9311454705061514E-2</v>
      </c>
      <c r="G28" s="17" t="str">
        <f t="shared" si="2"/>
        <v>-</v>
      </c>
      <c r="H28" s="17" t="str">
        <f t="shared" si="2"/>
        <v>-</v>
      </c>
      <c r="I28" s="17">
        <f t="shared" si="2"/>
        <v>2.6998545462104735E-2</v>
      </c>
      <c r="J28" s="17">
        <f t="shared" si="2"/>
        <v>2.2312909242956785E-2</v>
      </c>
      <c r="K28" s="17">
        <f t="shared" si="2"/>
        <v>4.9311454705061521E-2</v>
      </c>
      <c r="L28" s="19"/>
      <c r="M28" s="18"/>
      <c r="N28" s="18">
        <f>519414+44246</f>
        <v>563660</v>
      </c>
      <c r="O28" s="18">
        <f>449220+16616</f>
        <v>465836</v>
      </c>
      <c r="P28" s="19">
        <f t="shared" si="3"/>
        <v>1029496</v>
      </c>
      <c r="Q28" s="18" t="str">
        <f t="shared" si="4"/>
        <v>0</v>
      </c>
      <c r="R28" s="18" t="str">
        <f t="shared" si="4"/>
        <v>0</v>
      </c>
      <c r="S28" s="18">
        <f t="shared" si="4"/>
        <v>871.2486559139785</v>
      </c>
      <c r="T28" s="18">
        <f t="shared" si="4"/>
        <v>720.04220430107523</v>
      </c>
      <c r="U28" s="18">
        <f t="shared" si="5"/>
        <v>1591.2908602150537</v>
      </c>
      <c r="V28" s="28"/>
    </row>
    <row r="29" spans="1:23" x14ac:dyDescent="0.25">
      <c r="A29" s="16" t="s">
        <v>44</v>
      </c>
      <c r="B29" s="17" t="str">
        <f t="shared" si="0"/>
        <v>-</v>
      </c>
      <c r="C29" s="17" t="str">
        <f t="shared" si="0"/>
        <v>-</v>
      </c>
      <c r="D29" s="17">
        <f t="shared" si="0"/>
        <v>2.8832584254539868E-3</v>
      </c>
      <c r="E29" s="17">
        <f t="shared" si="0"/>
        <v>1.0739640686462184E-2</v>
      </c>
      <c r="F29" s="17">
        <f t="shared" si="1"/>
        <v>1.362289911191617E-2</v>
      </c>
      <c r="G29" s="17" t="str">
        <f t="shared" si="2"/>
        <v>-</v>
      </c>
      <c r="H29" s="17" t="str">
        <f t="shared" si="2"/>
        <v>-</v>
      </c>
      <c r="I29" s="17">
        <f t="shared" si="2"/>
        <v>2.8832584254539872E-3</v>
      </c>
      <c r="J29" s="17">
        <f t="shared" si="2"/>
        <v>1.0739640686462186E-2</v>
      </c>
      <c r="K29" s="17">
        <f t="shared" si="2"/>
        <v>1.3622899111916172E-2</v>
      </c>
      <c r="L29" s="19"/>
      <c r="M29" s="18"/>
      <c r="N29" s="18">
        <v>60195</v>
      </c>
      <c r="O29" s="18">
        <v>224216</v>
      </c>
      <c r="P29" s="19">
        <f t="shared" si="3"/>
        <v>284411</v>
      </c>
      <c r="Q29" s="18" t="str">
        <f t="shared" si="4"/>
        <v>0</v>
      </c>
      <c r="R29" s="18" t="str">
        <f t="shared" si="4"/>
        <v>0</v>
      </c>
      <c r="S29" s="18">
        <f t="shared" si="4"/>
        <v>93.043346774193537</v>
      </c>
      <c r="T29" s="18">
        <f t="shared" si="4"/>
        <v>346.57043010752687</v>
      </c>
      <c r="U29" s="18">
        <f t="shared" si="5"/>
        <v>439.61377688172041</v>
      </c>
      <c r="V29" s="28"/>
    </row>
    <row r="30" spans="1:23" x14ac:dyDescent="0.25">
      <c r="A30" s="16" t="s">
        <v>45</v>
      </c>
      <c r="B30" s="17" t="str">
        <f t="shared" si="0"/>
        <v>-</v>
      </c>
      <c r="C30" s="17" t="str">
        <f t="shared" si="0"/>
        <v>-</v>
      </c>
      <c r="D30" s="17">
        <f t="shared" si="0"/>
        <v>6.5304043061640612E-3</v>
      </c>
      <c r="E30" s="17">
        <f t="shared" si="0"/>
        <v>4.9510425641174742E-3</v>
      </c>
      <c r="F30" s="17">
        <f t="shared" si="1"/>
        <v>1.1481446870281535E-2</v>
      </c>
      <c r="G30" s="17" t="str">
        <f t="shared" si="2"/>
        <v>-</v>
      </c>
      <c r="H30" s="17" t="str">
        <f t="shared" si="2"/>
        <v>-</v>
      </c>
      <c r="I30" s="17">
        <f t="shared" si="2"/>
        <v>6.5304043061640621E-3</v>
      </c>
      <c r="J30" s="17">
        <f t="shared" si="2"/>
        <v>4.9510425641174742E-3</v>
      </c>
      <c r="K30" s="17">
        <f t="shared" si="2"/>
        <v>1.1481446870281537E-2</v>
      </c>
      <c r="L30" s="19"/>
      <c r="M30" s="18"/>
      <c r="N30" s="18">
        <v>136338</v>
      </c>
      <c r="O30" s="18">
        <v>103365</v>
      </c>
      <c r="P30" s="19">
        <f t="shared" si="3"/>
        <v>239703</v>
      </c>
      <c r="Q30" s="18" t="str">
        <f t="shared" si="4"/>
        <v>0</v>
      </c>
      <c r="R30" s="18" t="str">
        <f t="shared" si="4"/>
        <v>0</v>
      </c>
      <c r="S30" s="18">
        <f t="shared" si="4"/>
        <v>210.73749999999998</v>
      </c>
      <c r="T30" s="18">
        <f t="shared" si="4"/>
        <v>159.77116935483869</v>
      </c>
      <c r="U30" s="18">
        <f t="shared" si="5"/>
        <v>370.50866935483867</v>
      </c>
      <c r="V30" s="28"/>
    </row>
    <row r="31" spans="1:23" x14ac:dyDescent="0.25">
      <c r="A31" s="16" t="s">
        <v>46</v>
      </c>
      <c r="B31" s="17" t="str">
        <f t="shared" si="0"/>
        <v>-</v>
      </c>
      <c r="C31" s="17" t="str">
        <f t="shared" si="0"/>
        <v>-</v>
      </c>
      <c r="D31" s="17">
        <f t="shared" si="0"/>
        <v>1.2554999010653663E-2</v>
      </c>
      <c r="E31" s="17">
        <f t="shared" si="0"/>
        <v>2.0107703916111094E-2</v>
      </c>
      <c r="F31" s="17">
        <f t="shared" si="1"/>
        <v>3.2662702926764757E-2</v>
      </c>
      <c r="G31" s="17" t="str">
        <f t="shared" si="2"/>
        <v>-</v>
      </c>
      <c r="H31" s="17" t="str">
        <f t="shared" si="2"/>
        <v>-</v>
      </c>
      <c r="I31" s="17">
        <f t="shared" si="2"/>
        <v>1.2554999010653664E-2</v>
      </c>
      <c r="J31" s="17">
        <f t="shared" si="2"/>
        <v>2.0107703916111098E-2</v>
      </c>
      <c r="K31" s="17">
        <f t="shared" si="2"/>
        <v>3.2662702926764764E-2</v>
      </c>
      <c r="L31" s="19"/>
      <c r="M31" s="18"/>
      <c r="N31" s="18">
        <v>262116</v>
      </c>
      <c r="O31" s="18">
        <v>419797</v>
      </c>
      <c r="P31" s="19">
        <f t="shared" si="3"/>
        <v>681913</v>
      </c>
      <c r="Q31" s="18" t="str">
        <f t="shared" si="4"/>
        <v>0</v>
      </c>
      <c r="R31" s="18" t="str">
        <f t="shared" si="4"/>
        <v>0</v>
      </c>
      <c r="S31" s="18">
        <f t="shared" si="4"/>
        <v>405.15241935483868</v>
      </c>
      <c r="T31" s="18">
        <f t="shared" si="4"/>
        <v>648.87977150537631</v>
      </c>
      <c r="U31" s="18">
        <f t="shared" si="5"/>
        <v>1054.032190860215</v>
      </c>
      <c r="V31" s="28"/>
    </row>
    <row r="32" spans="1:23" x14ac:dyDescent="0.25">
      <c r="A32" s="21" t="s">
        <v>21</v>
      </c>
      <c r="B32" s="17">
        <f t="shared" ref="B32:O32" si="6">SUM(B8:B31)</f>
        <v>0.10088420404033621</v>
      </c>
      <c r="C32" s="17">
        <f t="shared" si="6"/>
        <v>0</v>
      </c>
      <c r="D32" s="17">
        <f t="shared" si="6"/>
        <v>0.54938217704188652</v>
      </c>
      <c r="E32" s="17">
        <f t="shared" si="6"/>
        <v>0.34973361891777727</v>
      </c>
      <c r="F32" s="17">
        <f t="shared" si="6"/>
        <v>0.99999999999999989</v>
      </c>
      <c r="G32" s="17">
        <f t="shared" si="6"/>
        <v>0.10088420404033623</v>
      </c>
      <c r="H32" s="17">
        <f t="shared" si="6"/>
        <v>0</v>
      </c>
      <c r="I32" s="17">
        <f t="shared" si="6"/>
        <v>0.54938217704188663</v>
      </c>
      <c r="J32" s="17">
        <f t="shared" si="6"/>
        <v>0.34973361891777738</v>
      </c>
      <c r="K32" s="17">
        <f t="shared" si="6"/>
        <v>1</v>
      </c>
      <c r="L32" s="19">
        <f t="shared" si="6"/>
        <v>2106202</v>
      </c>
      <c r="M32" s="18">
        <f t="shared" si="6"/>
        <v>0</v>
      </c>
      <c r="N32" s="18">
        <f t="shared" si="6"/>
        <v>11469683</v>
      </c>
      <c r="O32" s="18">
        <f t="shared" si="6"/>
        <v>7301536</v>
      </c>
      <c r="P32" s="18">
        <f>SUM(L32:O32)</f>
        <v>20877421</v>
      </c>
      <c r="Q32" s="26">
        <f t="shared" si="4"/>
        <v>3255.5541666666663</v>
      </c>
      <c r="R32" s="26" t="str">
        <f t="shared" si="4"/>
        <v>0</v>
      </c>
      <c r="S32" s="26">
        <f t="shared" si="4"/>
        <v>17728.676680107525</v>
      </c>
      <c r="T32" s="26">
        <f t="shared" si="4"/>
        <v>11285.976344086021</v>
      </c>
      <c r="U32" s="26">
        <f t="shared" si="5"/>
        <v>32270.207190860208</v>
      </c>
      <c r="V32" s="28"/>
      <c r="W32" s="28"/>
    </row>
    <row r="33" spans="1:257" x14ac:dyDescent="0.25">
      <c r="Q33" s="26" t="str">
        <f t="shared" ref="Q33:T33" si="7">IF(L33/744*1.15=0,"0",L33/744*1.15)</f>
        <v>0</v>
      </c>
      <c r="R33" s="26" t="str">
        <f t="shared" si="7"/>
        <v>0</v>
      </c>
      <c r="S33" s="26" t="str">
        <f t="shared" si="7"/>
        <v>0</v>
      </c>
      <c r="T33" s="26" t="str">
        <f t="shared" si="7"/>
        <v>0</v>
      </c>
      <c r="U33" s="26">
        <f t="shared" si="5"/>
        <v>0</v>
      </c>
    </row>
    <row r="34" spans="1:257" x14ac:dyDescent="0.25">
      <c r="A34" s="3" t="s">
        <v>22</v>
      </c>
      <c r="B34" s="1" t="s">
        <v>23</v>
      </c>
      <c r="Q34" s="1"/>
      <c r="R34" s="1"/>
      <c r="S34" s="1"/>
      <c r="T34" s="1"/>
      <c r="U34" s="1"/>
    </row>
    <row r="35" spans="1:257" x14ac:dyDescent="0.25">
      <c r="A35" s="3"/>
      <c r="B35" s="1" t="s">
        <v>24</v>
      </c>
      <c r="Q35" s="1"/>
      <c r="R35" s="1"/>
      <c r="S35" s="1"/>
      <c r="T35" s="1"/>
      <c r="U35" s="1"/>
    </row>
    <row r="36" spans="1:257" x14ac:dyDescent="0.25">
      <c r="B36" s="1" t="s">
        <v>51</v>
      </c>
      <c r="Q36" s="1"/>
      <c r="R36" s="1"/>
      <c r="S36" s="1"/>
      <c r="T36" s="1"/>
      <c r="U36" s="1"/>
    </row>
    <row r="37" spans="1:257" x14ac:dyDescent="0.25">
      <c r="Q37" s="1"/>
      <c r="R37" s="1"/>
      <c r="S37" s="1"/>
      <c r="T37" s="1"/>
      <c r="U37" s="1"/>
    </row>
    <row r="38" spans="1:257" x14ac:dyDescent="0.25">
      <c r="Q38" s="1"/>
      <c r="R38" s="1"/>
      <c r="S38" s="1"/>
      <c r="T38" s="1"/>
      <c r="U38" s="1"/>
    </row>
    <row r="39" spans="1:257" x14ac:dyDescent="0.25">
      <c r="Q39" s="1"/>
      <c r="R39" s="1"/>
      <c r="S39" s="1"/>
      <c r="T39" s="1"/>
      <c r="U39" s="1"/>
    </row>
    <row r="40" spans="1:257" x14ac:dyDescent="0.25">
      <c r="Q40" s="1"/>
      <c r="R40" s="1"/>
      <c r="S40" s="1"/>
      <c r="T40" s="1"/>
      <c r="U40" s="1"/>
    </row>
    <row r="41" spans="1:257" ht="15.75" x14ac:dyDescent="0.25">
      <c r="A41" s="22" t="s">
        <v>26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</row>
    <row r="42" spans="1:257" ht="15.75" x14ac:dyDescent="0.25">
      <c r="A42" s="22"/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</row>
    <row r="43" spans="1:257" ht="15.75" x14ac:dyDescent="0.25">
      <c r="A43" s="22" t="s">
        <v>27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сентябрь 2012</vt:lpstr>
      <vt:lpstr>октябрь 2012</vt:lpstr>
      <vt:lpstr>ноябрь 2012</vt:lpstr>
      <vt:lpstr>декабрь 2012</vt:lpstr>
      <vt:lpstr>'декабрь 2012'!Область_печати</vt:lpstr>
      <vt:lpstr>'октябрь 2012'!Область_печати</vt:lpstr>
    </vt:vector>
  </TitlesOfParts>
  <Company>AO 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Дудник Ольга Александровна</dc:creator>
  <cp:lastModifiedBy>Дудник Ольга Александровна</cp:lastModifiedBy>
  <dcterms:created xsi:type="dcterms:W3CDTF">2026-10-16T07:51:09Z</dcterms:created>
  <dcterms:modified xsi:type="dcterms:W3CDTF">2026-10-16T07:52:21Z</dcterms:modified>
</cp:coreProperties>
</file>